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ohat\Desktop\OFICINA - 2021\RIESGOS DE GESTION 2021\PUBLICACION INTRANET RIESGOS 2020\"/>
    </mc:Choice>
  </mc:AlternateContent>
  <xr:revisionPtr revIDLastSave="0" documentId="8_{0C5431F3-2CD5-46DB-A89F-B9579B222684}" xr6:coauthVersionLast="45" xr6:coauthVersionMax="45" xr10:uidLastSave="{00000000-0000-0000-0000-000000000000}"/>
  <bookViews>
    <workbookView xWindow="-120" yWindow="-120" windowWidth="20730" windowHeight="11160" xr2:uid="{00000000-000D-0000-FFFF-FFFF00000000}"/>
  </bookViews>
  <sheets>
    <sheet name="PMR IV TRIM 2020 FPS-FNC"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'PMR IV TRIM 2020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IV TRIM 2020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IV TRIM 2020 FPS-FNC'!$B$1:$AX$19</definedName>
    <definedName name="Proceso" localSheetId="0">'[2]Datos-Riesgos'!$I$2:$I$28</definedName>
    <definedName name="Proceso">[1]Datos!$C$2:$C$28</definedName>
    <definedName name="Respuestas">[1]Datos!$U$2:$U$3</definedName>
    <definedName name="_xlnm.Print_Titles" localSheetId="0">'PMR IV TRIM 2020 FPS-FNC'!$1:$13</definedName>
    <definedName name="Trámites_y_OPAS_afectados">[1]Datos!$AD$2:$AD$35</definedName>
    <definedName name="Vacío">[1]Datos!#REF!</definedName>
    <definedName name="x" localSheetId="0">'[2]Datos-Riesgos'!$T$2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7" i="2" l="1"/>
  <c r="AL17" i="2"/>
  <c r="AK17" i="2"/>
  <c r="B80" i="2" l="1"/>
  <c r="AD82" i="2"/>
  <c r="AC82" i="2"/>
  <c r="AB82" i="2"/>
  <c r="AA82" i="2"/>
  <c r="Z82" i="2"/>
  <c r="Y82" i="2"/>
  <c r="X82" i="2"/>
  <c r="W82" i="2"/>
  <c r="V82" i="2"/>
  <c r="U82" i="2"/>
  <c r="T82" i="2"/>
  <c r="S82" i="2"/>
  <c r="R82" i="2"/>
  <c r="Q82" i="2"/>
  <c r="P82" i="2"/>
  <c r="O82" i="2"/>
  <c r="M82" i="2"/>
  <c r="L82" i="2"/>
  <c r="K82" i="2"/>
  <c r="I82" i="2"/>
  <c r="H82" i="2"/>
  <c r="F82" i="2"/>
  <c r="E82" i="2"/>
  <c r="D82" i="2"/>
  <c r="C82" i="2"/>
  <c r="B82" i="2"/>
  <c r="F15" i="2"/>
  <c r="AC16" i="2"/>
  <c r="N80" i="2"/>
  <c r="O95" i="2"/>
  <c r="I100" i="2"/>
  <c r="AJ17" i="2"/>
  <c r="AV23" i="2"/>
  <c r="C15" i="2"/>
  <c r="C95" i="2"/>
  <c r="B55" i="2"/>
  <c r="AD103" i="2"/>
  <c r="AB103" i="2"/>
  <c r="Z103" i="2"/>
  <c r="Y103" i="2"/>
  <c r="X103" i="2"/>
  <c r="W103" i="2"/>
  <c r="V103" i="2"/>
  <c r="U103" i="2"/>
  <c r="Q103" i="2"/>
  <c r="O103" i="2"/>
  <c r="N103" i="2"/>
  <c r="M103" i="2"/>
  <c r="L103" i="2"/>
  <c r="K103" i="2"/>
  <c r="J103" i="2"/>
  <c r="I103" i="2"/>
  <c r="H103" i="2"/>
  <c r="G103" i="2"/>
  <c r="AD100" i="2"/>
  <c r="AB100" i="2"/>
  <c r="Z100" i="2"/>
  <c r="Y100" i="2"/>
  <c r="X100" i="2"/>
  <c r="W100" i="2"/>
  <c r="V100" i="2"/>
  <c r="U100" i="2"/>
  <c r="Q100" i="2"/>
  <c r="O100" i="2"/>
  <c r="N100" i="2"/>
  <c r="M100" i="2"/>
  <c r="L100" i="2"/>
  <c r="K100" i="2"/>
  <c r="J100" i="2"/>
  <c r="H100" i="2"/>
  <c r="G100" i="2"/>
  <c r="AD98" i="2"/>
  <c r="AB98" i="2"/>
  <c r="Z98" i="2"/>
  <c r="Y98" i="2"/>
  <c r="X98" i="2"/>
  <c r="W98" i="2"/>
  <c r="V98" i="2"/>
  <c r="U98" i="2"/>
  <c r="Q98" i="2"/>
  <c r="O98" i="2"/>
  <c r="N98" i="2"/>
  <c r="M98" i="2"/>
  <c r="L98" i="2"/>
  <c r="K98" i="2"/>
  <c r="J98" i="2"/>
  <c r="I98" i="2"/>
  <c r="H98" i="2"/>
  <c r="G98" i="2"/>
  <c r="P103" i="2"/>
  <c r="P100" i="2"/>
  <c r="R103" i="2"/>
  <c r="R100" i="2"/>
  <c r="S100" i="2"/>
  <c r="S103" i="2"/>
  <c r="T100" i="2"/>
  <c r="T103" i="2"/>
  <c r="AA100" i="2"/>
  <c r="AA103" i="2"/>
  <c r="AC103" i="2"/>
  <c r="AC100" i="2"/>
  <c r="P98" i="2"/>
  <c r="R98" i="2"/>
  <c r="S98" i="2"/>
  <c r="T98" i="2"/>
  <c r="AA98" i="2"/>
  <c r="AC44" i="2"/>
  <c r="AC33" i="2"/>
  <c r="AC36" i="2"/>
  <c r="AC40" i="2"/>
  <c r="AC53" i="2"/>
  <c r="AC66" i="2"/>
  <c r="AC64" i="2"/>
  <c r="AC63" i="2"/>
  <c r="AC61" i="2"/>
  <c r="AC98"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D23" i="2"/>
  <c r="AC23" i="2"/>
  <c r="AB23" i="2"/>
  <c r="AA23" i="2"/>
  <c r="Z23" i="2"/>
  <c r="Y23" i="2"/>
  <c r="X23" i="2"/>
  <c r="W23" i="2"/>
  <c r="V23" i="2"/>
  <c r="U23" i="2"/>
  <c r="T23" i="2"/>
  <c r="S23" i="2"/>
  <c r="R23" i="2"/>
  <c r="Q23" i="2"/>
  <c r="P23" i="2"/>
  <c r="N23" i="2"/>
  <c r="M23" i="2"/>
  <c r="L23" i="2"/>
  <c r="K23" i="2"/>
  <c r="I23" i="2"/>
  <c r="H23" i="2"/>
  <c r="G23" i="2"/>
  <c r="F23" i="2"/>
  <c r="C23" i="2"/>
  <c r="B23" i="2"/>
  <c r="U15" i="2"/>
  <c r="AD95" i="2"/>
  <c r="AC95" i="2"/>
  <c r="AB95" i="2"/>
  <c r="AA95" i="2"/>
  <c r="Z95" i="2"/>
  <c r="Y95" i="2"/>
  <c r="X95" i="2"/>
  <c r="W95" i="2"/>
  <c r="V95" i="2"/>
  <c r="U95" i="2"/>
  <c r="T95" i="2"/>
  <c r="S95" i="2"/>
  <c r="R95" i="2"/>
  <c r="Q95" i="2"/>
  <c r="P95" i="2"/>
  <c r="M95" i="2"/>
  <c r="L95" i="2"/>
  <c r="K95" i="2"/>
  <c r="G95" i="2"/>
  <c r="F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B80" i="2"/>
  <c r="Z80" i="2"/>
  <c r="Y80" i="2"/>
  <c r="X80" i="2"/>
  <c r="W80" i="2"/>
  <c r="V80" i="2"/>
  <c r="Q80" i="2"/>
  <c r="M80" i="2"/>
  <c r="L80" i="2"/>
  <c r="K80" i="2"/>
  <c r="G80" i="2"/>
  <c r="F80" i="2"/>
  <c r="C80" i="2"/>
  <c r="G78" i="2"/>
  <c r="F78" i="2"/>
  <c r="C78" i="2"/>
  <c r="B78" i="2"/>
  <c r="P80" i="2"/>
  <c r="S80" i="2"/>
  <c r="R80" i="2"/>
  <c r="T80" i="2"/>
  <c r="W78" i="2"/>
  <c r="Q78" i="2"/>
  <c r="V78" i="2"/>
  <c r="X78" i="2"/>
  <c r="Y78" i="2"/>
  <c r="AA80" i="2"/>
  <c r="AC80" i="2"/>
  <c r="Z78" i="2"/>
  <c r="P78" i="2"/>
  <c r="R78" i="2"/>
  <c r="K78" i="2"/>
  <c r="S78" i="2"/>
  <c r="T78" i="2"/>
  <c r="AA78" i="2"/>
  <c r="L78" i="2"/>
  <c r="AB78" i="2"/>
  <c r="M78" i="2"/>
  <c r="AD58" i="2"/>
  <c r="O58" i="2"/>
  <c r="N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AC78" i="2"/>
  <c r="Q58" i="2"/>
  <c r="W58" i="2"/>
  <c r="V58" i="2"/>
  <c r="P58" i="2"/>
  <c r="X58" i="2"/>
  <c r="R58" i="2"/>
  <c r="Y58" i="2"/>
  <c r="S58" i="2"/>
  <c r="Z58" i="2"/>
  <c r="T58" i="2"/>
  <c r="K58" i="2"/>
  <c r="L58" i="2"/>
  <c r="AA58" i="2"/>
  <c r="M58" i="2"/>
  <c r="AB58" i="2"/>
  <c r="AC58" i="2"/>
  <c r="AI17" i="2"/>
  <c r="AH17" i="2"/>
  <c r="AG17" i="2"/>
  <c r="AF17" i="2"/>
  <c r="AD17" i="2"/>
  <c r="U17" i="2"/>
  <c r="N17" i="2"/>
  <c r="I17" i="2"/>
  <c r="G17" i="2"/>
  <c r="F17" i="2"/>
  <c r="C17" i="2"/>
  <c r="B17" i="2"/>
  <c r="AD16" i="2"/>
  <c r="AB16" i="2"/>
  <c r="Z16" i="2"/>
  <c r="Y16" i="2"/>
  <c r="X16" i="2"/>
  <c r="W16" i="2"/>
  <c r="V16" i="2"/>
  <c r="U16" i="2"/>
  <c r="Q16" i="2"/>
  <c r="O16" i="2"/>
  <c r="N16" i="2"/>
  <c r="M16" i="2"/>
  <c r="L16" i="2"/>
  <c r="K16" i="2"/>
  <c r="I16" i="2"/>
  <c r="H16" i="2"/>
  <c r="G16" i="2"/>
  <c r="F16" i="2"/>
  <c r="C16" i="2"/>
  <c r="B16" i="2"/>
  <c r="AD15" i="2"/>
  <c r="AC15" i="2"/>
  <c r="AB15" i="2"/>
  <c r="AA15" i="2"/>
  <c r="Z15" i="2"/>
  <c r="Y15" i="2"/>
  <c r="X15" i="2"/>
  <c r="W15" i="2"/>
  <c r="V15" i="2"/>
  <c r="T15" i="2"/>
  <c r="S15" i="2"/>
  <c r="R15" i="2"/>
  <c r="Q15" i="2"/>
  <c r="P15" i="2"/>
  <c r="O15" i="2"/>
  <c r="N15" i="2"/>
  <c r="M15" i="2"/>
  <c r="L15" i="2"/>
  <c r="K15" i="2"/>
  <c r="J15" i="2"/>
  <c r="I15" i="2"/>
  <c r="G15" i="2"/>
  <c r="B15" i="2"/>
  <c r="Q17" i="2"/>
  <c r="W17" i="2"/>
  <c r="P16" i="2"/>
  <c r="P17" i="2"/>
  <c r="V17" i="2"/>
  <c r="R16" i="2"/>
  <c r="R17" i="2"/>
  <c r="T16" i="2"/>
  <c r="S16" i="2"/>
  <c r="X17" i="2"/>
  <c r="Y17" i="2"/>
  <c r="S17" i="2"/>
  <c r="Z17" i="2"/>
  <c r="T17" i="2"/>
  <c r="K17" i="2"/>
  <c r="L17" i="2"/>
  <c r="AA16" i="2"/>
  <c r="AA17" i="2"/>
  <c r="AB17" i="2"/>
  <c r="M17" i="2"/>
  <c r="AC17" i="2"/>
</calcChain>
</file>

<file path=xl/sharedStrings.xml><?xml version="1.0" encoding="utf-8"?>
<sst xmlns="http://schemas.openxmlformats.org/spreadsheetml/2006/main" count="2126" uniqueCount="1021">
  <si>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</si>
  <si>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</si>
  <si>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</si>
  <si>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</si>
  <si>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</si>
  <si>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</si>
  <si>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</si>
  <si>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</si>
  <si>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</si>
  <si>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</si>
  <si>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</si>
  <si>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</si>
  <si>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</si>
  <si>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</si>
  <si>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</si>
  <si>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</si>
  <si>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</si>
  <si>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</si>
  <si>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</si>
  <si>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</si>
  <si>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</si>
  <si>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</si>
  <si>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</si>
  <si>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</si>
  <si>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</si>
  <si>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</si>
  <si>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</si>
  <si>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</si>
  <si>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</si>
  <si>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</si>
  <si>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</si>
  <si>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</si>
  <si>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</si>
  <si>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</si>
  <si>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</si>
  <si>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</si>
  <si>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</si>
  <si>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</si>
  <si>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</si>
  <si>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</si>
  <si>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</si>
  <si>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ADMINISTRACIÓN DEL SISTEMA INTEGRADO DE GESTIÓN - OFICINA ASESORA DE PLANEACION Y SISTEMAS</t>
  </si>
  <si>
    <t>GESTION PRESTACIONES ECONOMICAS</t>
  </si>
  <si>
    <t>Reducir</t>
  </si>
  <si>
    <t>DIRECCIONAMIENTO ESTRATEGICO</t>
  </si>
  <si>
    <t>Aceptar</t>
  </si>
  <si>
    <t>MAPA DE RIESGOS FONDO DE PASIVO SOCIAL DE FERROCARRILES NACIONALES DE COLOMBIA</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</si>
  <si>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</si>
  <si>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</si>
  <si>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</si>
  <si>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</si>
  <si>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</si>
  <si>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</si>
  <si>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</si>
  <si>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</si>
  <si>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</si>
  <si>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</si>
  <si>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</si>
  <si>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</si>
  <si>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</si>
  <si>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</si>
  <si>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</si>
  <si>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</si>
  <si>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</si>
  <si>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</si>
  <si>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</si>
  <si>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</si>
  <si>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</si>
  <si>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</si>
  <si>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</si>
  <si>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</si>
  <si>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</si>
  <si>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</si>
  <si>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</si>
  <si>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</si>
  <si>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</si>
  <si>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</si>
  <si>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</si>
  <si>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</si>
  <si>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</si>
  <si>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</si>
  <si>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</si>
  <si>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</si>
  <si>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</si>
  <si>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</si>
  <si>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</si>
  <si>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</si>
  <si>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</si>
  <si>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</si>
  <si>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</si>
  <si>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</si>
  <si>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</si>
  <si>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</si>
  <si>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</si>
  <si>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</si>
  <si>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</si>
  <si>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</si>
  <si>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</si>
  <si>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</si>
  <si>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</si>
  <si>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</si>
  <si>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</si>
  <si>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</si>
  <si>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</si>
  <si>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</si>
  <si>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</si>
  <si>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</si>
  <si>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</si>
  <si>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</si>
  <si>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</si>
  <si>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</si>
  <si>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</si>
  <si>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</si>
  <si>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</si>
  <si>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</si>
  <si>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</si>
  <si>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</si>
  <si>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</si>
  <si>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</si>
  <si>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</si>
  <si>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</si>
  <si>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</si>
  <si>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</si>
  <si>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</si>
  <si>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</si>
  <si>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</si>
  <si>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</si>
  <si>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</si>
  <si>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</si>
  <si>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</si>
  <si>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</si>
  <si>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</si>
  <si>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</si>
  <si>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</si>
  <si>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</si>
  <si>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</si>
  <si>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</si>
  <si>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</si>
  <si>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</si>
  <si>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</si>
  <si>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</si>
  <si>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</si>
  <si>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</si>
  <si>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</si>
  <si>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</si>
  <si>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</si>
  <si>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</si>
  <si>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</si>
  <si>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</si>
  <si>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</si>
  <si>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</si>
  <si>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</si>
  <si>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</si>
  <si>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</si>
  <si>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</si>
  <si>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</si>
  <si>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</si>
  <si>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</si>
  <si>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</si>
  <si>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</si>
  <si>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</si>
  <si>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</si>
  <si>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</si>
  <si>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</si>
  <si>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</si>
  <si>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</si>
  <si>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</si>
  <si>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</si>
  <si>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</si>
  <si>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</si>
  <si>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</si>
  <si>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</si>
  <si>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</si>
  <si>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</si>
  <si>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</si>
  <si>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</si>
  <si>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</si>
  <si>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</si>
  <si>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</si>
  <si>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</si>
  <si>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</si>
  <si>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</si>
  <si>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</si>
  <si>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</si>
  <si>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</si>
  <si>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</si>
  <si>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</si>
  <si>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</si>
  <si>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</si>
  <si>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</si>
  <si>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</si>
  <si>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</si>
  <si>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</si>
  <si>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</si>
  <si>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</si>
  <si>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</si>
  <si>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</si>
  <si>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</si>
  <si>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</si>
  <si>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</si>
  <si>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</si>
  <si>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</si>
  <si>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</si>
  <si>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</si>
  <si>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</si>
  <si>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</si>
  <si>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</si>
  <si>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</si>
  <si>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</si>
  <si>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</si>
  <si>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</si>
  <si>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</si>
  <si>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</si>
  <si>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</si>
  <si>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</si>
  <si>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</si>
  <si>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</si>
  <si>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</si>
  <si>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</si>
  <si>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</si>
  <si>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</si>
  <si>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</si>
  <si>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</si>
  <si>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</si>
  <si>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</si>
  <si>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</si>
  <si>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</si>
  <si>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</si>
  <si>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</si>
  <si>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</si>
  <si>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</si>
  <si>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</si>
  <si>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</si>
  <si>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</si>
  <si>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</si>
  <si>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</si>
  <si>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</si>
  <si>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</si>
  <si>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</si>
  <si>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</si>
  <si>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</si>
  <si>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</si>
  <si>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</si>
  <si>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</si>
  <si>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</si>
  <si>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</si>
  <si>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</si>
  <si>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</si>
  <si>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</si>
  <si>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</si>
  <si>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</si>
  <si>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</si>
  <si>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</si>
  <si>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</si>
  <si>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</si>
  <si>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</si>
  <si>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</si>
  <si>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</si>
  <si>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</si>
  <si>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</si>
  <si>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</si>
  <si>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</si>
  <si>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</si>
  <si>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</si>
  <si>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</si>
  <si>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</si>
  <si>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</si>
  <si>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</si>
  <si>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</si>
  <si>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</si>
  <si>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</si>
  <si>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</si>
  <si>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</si>
  <si>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</si>
  <si>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</si>
  <si>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</si>
  <si>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</si>
  <si>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</si>
  <si>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</si>
  <si>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</si>
  <si>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</si>
  <si>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</si>
  <si>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Moderado
Fuerte
Fuerte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</si>
  <si>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</si>
  <si>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</si>
  <si>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</si>
  <si>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</si>
  <si>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</si>
  <si>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</si>
  <si>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</si>
  <si>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1/07/2020</t>
  </si>
  <si>
    <t xml:space="preserve">
31/12/2020</t>
  </si>
  <si>
    <t xml:space="preserve">
Jefe de la Oficina Asesora de Planeación y Sistemas
_______________
</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</si>
  <si>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</si>
  <si>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</si>
  <si>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</si>
  <si>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</si>
  <si>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</si>
  <si>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</si>
  <si>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</si>
  <si>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</si>
  <si>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</si>
  <si>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</si>
  <si>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</si>
  <si>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</si>
  <si>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</si>
  <si>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</si>
  <si>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</si>
  <si>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</si>
  <si>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</si>
  <si>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</si>
  <si>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</si>
  <si>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</si>
  <si>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</si>
  <si>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</si>
  <si>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</si>
  <si>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</si>
  <si>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</si>
  <si>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</si>
  <si>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</si>
  <si>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</si>
  <si>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</si>
  <si>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</si>
  <si>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</si>
  <si>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</si>
  <si>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</si>
  <si>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</si>
  <si>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</si>
  <si>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</si>
  <si>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</si>
  <si>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</si>
  <si>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</si>
  <si>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</si>
  <si>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</si>
  <si>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</si>
  <si>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</si>
  <si>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</si>
  <si>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</si>
  <si>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</si>
  <si>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</si>
  <si>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</si>
  <si>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</si>
  <si>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</si>
  <si>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</si>
  <si>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</si>
  <si>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</si>
  <si>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</si>
  <si>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</si>
  <si>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</si>
  <si>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</si>
  <si>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</si>
  <si>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</si>
  <si>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</si>
  <si>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</si>
  <si>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</si>
  <si>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</si>
  <si>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</si>
  <si>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</si>
  <si>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</si>
  <si>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</si>
  <si>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</si>
  <si>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</si>
  <si>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</si>
  <si>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</si>
  <si>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</si>
  <si>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</si>
  <si>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</si>
  <si>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</si>
  <si>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</si>
  <si>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</si>
  <si>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</si>
  <si>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</si>
  <si>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</si>
  <si>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</si>
  <si>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</si>
  <si>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</si>
  <si>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</si>
  <si>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</si>
  <si>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</si>
  <si>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</si>
  <si>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</si>
  <si>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</si>
  <si>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</si>
  <si>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</si>
  <si>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</si>
  <si>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</si>
  <si>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</si>
  <si>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</si>
  <si>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</si>
  <si>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</si>
  <si>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</si>
  <si>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</si>
  <si>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</si>
  <si>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</si>
  <si>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</si>
  <si>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</si>
  <si>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</si>
  <si>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</si>
  <si>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</si>
  <si>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</si>
  <si>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</si>
  <si>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</si>
  <si>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Revisar la metodologia de evaluación especificica de la ejecución de los planes de gestión humana de acuerdo al informe presentado ante la Comisión de Personal
</t>
  </si>
  <si>
    <t xml:space="preserve">Profesionales de Apoyo alos planes de gestión humana
</t>
  </si>
  <si>
    <t xml:space="preserve">Evaluaciones a los planes de gestión humana.
</t>
  </si>
  <si>
    <t xml:space="preserve">Comenzar a actualizar los archivos fisicos  del 2020 hacia atrás con el fin de mitigar el retraso 
</t>
  </si>
  <si>
    <t xml:space="preserve">coordinacion Gestion Documental
</t>
  </si>
  <si>
    <t xml:space="preserve">Guia de tablas documentales para aplicarlas en los archivos fisicos
</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</si>
  <si>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</si>
  <si>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</si>
  <si>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</si>
  <si>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</si>
  <si>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</si>
  <si>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</si>
  <si>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</si>
  <si>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</si>
  <si>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</si>
  <si>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</si>
  <si>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</si>
  <si>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</si>
  <si>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</si>
  <si>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</si>
  <si>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</si>
  <si>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</si>
  <si>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</si>
  <si>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</si>
  <si>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</si>
  <si>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</si>
  <si>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</si>
  <si>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</si>
  <si>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</si>
  <si>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</si>
  <si>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 xml:space="preserve">
2. Realizar actividades de promoción de cultura de autocontrol y de seguimiento al desempeño.</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</si>
  <si>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</si>
  <si>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</si>
  <si>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</si>
  <si>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</si>
  <si>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01/02/2021</t>
  </si>
  <si>
    <t xml:space="preserve">
31/03/2021</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</si>
  <si>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</si>
  <si>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</si>
  <si>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</si>
  <si>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</si>
  <si>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</si>
  <si>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</si>
  <si>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</si>
  <si>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</si>
  <si>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</si>
  <si>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</si>
  <si>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</si>
  <si>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</si>
  <si>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</si>
  <si>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</si>
  <si>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</si>
  <si>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</si>
  <si>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</si>
  <si>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</si>
  <si>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</si>
  <si>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</si>
  <si>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</si>
  <si>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</si>
  <si>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</si>
  <si>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</si>
  <si>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</si>
  <si>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</si>
  <si>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</si>
  <si>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</si>
  <si>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</si>
  <si>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</si>
  <si>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</si>
  <si>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</si>
  <si>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</si>
  <si>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</si>
  <si>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</si>
  <si>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</si>
  <si>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</si>
  <si>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</si>
  <si>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</si>
  <si>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</si>
  <si>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</si>
  <si>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</si>
  <si>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</si>
  <si>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</si>
  <si>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</si>
  <si>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</si>
  <si>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</si>
  <si>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</si>
  <si>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</si>
  <si>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</si>
  <si>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</si>
  <si>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</si>
  <si>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</si>
  <si>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</si>
  <si>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</si>
  <si>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</si>
  <si>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</si>
  <si>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</si>
  <si>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</si>
  <si>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</si>
  <si>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</si>
  <si>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</si>
  <si>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</si>
  <si>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</si>
  <si>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</si>
  <si>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</si>
  <si>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</si>
  <si>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</si>
  <si>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</si>
  <si>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</si>
  <si>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</si>
  <si>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</si>
  <si>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</si>
  <si>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</si>
  <si>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</si>
  <si>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</si>
  <si>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</si>
  <si>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</si>
  <si>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</si>
  <si>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</si>
  <si>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</si>
  <si>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</si>
  <si>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Coordinador de Atención al Ciudadano y Gestión Documental
</t>
  </si>
  <si>
    <t xml:space="preserve">
1/07/2020
</t>
  </si>
  <si>
    <t xml:space="preserve">
2. Realizar seguimiento al COPAST
</t>
  </si>
  <si>
    <t xml:space="preserve">
Coordinador de Atención al Ciudadano y Gestión Documental
</t>
  </si>
  <si>
    <t xml:space="preserve">
1/07/2020
</t>
  </si>
  <si>
    <t xml:space="preserve">
Falta de mantenimiento en el archivo central y en los diferentes archivos de gestión
</t>
  </si>
  <si>
    <t xml:space="preserve">
Afectación de las instalaciones por Sismo, incendio o asonada
</t>
  </si>
  <si>
    <t xml:space="preserve">
Contratar una empresa externa que organice el archivo
</t>
  </si>
  <si>
    <t xml:space="preserve">
Direccion General
</t>
  </si>
  <si>
    <t xml:space="preserve">
Archivo ordenado y actualizado de acuerdo a las normas archivisticas vigentes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</si>
  <si>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</si>
  <si>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</si>
  <si>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</si>
  <si>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</si>
  <si>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</si>
  <si>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</si>
  <si>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</si>
  <si>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</si>
  <si>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</si>
  <si>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</si>
  <si>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</si>
  <si>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</si>
  <si>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</si>
  <si>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</si>
  <si>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</si>
  <si>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</si>
  <si>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</si>
  <si>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</si>
  <si>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</si>
  <si>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</si>
  <si>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</si>
  <si>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</si>
  <si>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</si>
  <si>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</si>
  <si>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</si>
  <si>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</si>
  <si>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</si>
  <si>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</si>
  <si>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</si>
  <si>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</si>
  <si>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</si>
  <si>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</si>
  <si>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</si>
  <si>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</si>
  <si>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</si>
  <si>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</si>
  <si>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</si>
  <si>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</si>
  <si>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</si>
  <si>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</si>
  <si>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</si>
  <si>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</si>
  <si>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</si>
  <si>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</si>
  <si>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</si>
  <si>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</si>
  <si>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</si>
  <si>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</si>
  <si>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</si>
  <si>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</si>
  <si>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</si>
  <si>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</si>
  <si>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</si>
  <si>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</si>
  <si>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</si>
  <si>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</si>
  <si>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</si>
  <si>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</si>
  <si>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</si>
  <si>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</si>
  <si>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</si>
  <si>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</si>
  <si>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</si>
  <si>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</si>
  <si>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</si>
  <si>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</si>
  <si>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</si>
  <si>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</si>
  <si>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</si>
  <si>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</si>
  <si>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</si>
  <si>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</si>
  <si>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</si>
  <si>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</si>
  <si>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</si>
  <si>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</si>
  <si>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</si>
  <si>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</si>
  <si>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</si>
  <si>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</si>
  <si>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</si>
  <si>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</si>
  <si>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</si>
  <si>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</si>
  <si>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</si>
  <si>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</si>
  <si>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</si>
  <si>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</si>
  <si>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</si>
  <si>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</si>
  <si>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</si>
  <si>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</si>
  <si>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</si>
  <si>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</si>
  <si>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</si>
  <si>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</si>
  <si>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</si>
  <si>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</si>
  <si>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</si>
  <si>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</si>
  <si>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</si>
  <si>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</si>
  <si>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</si>
  <si>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</si>
  <si>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</si>
  <si>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</si>
  <si>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</si>
  <si>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</si>
  <si>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</si>
  <si>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</si>
  <si>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</si>
  <si>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</si>
  <si>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</si>
  <si>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</si>
  <si>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</si>
  <si>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</si>
  <si>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</si>
  <si>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</si>
  <si>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</si>
  <si>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</si>
  <si>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</si>
  <si>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</si>
  <si>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</si>
  <si>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</si>
  <si>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</si>
  <si>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</si>
  <si>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</si>
  <si>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</si>
  <si>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</si>
  <si>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</si>
  <si>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</si>
  <si>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</si>
  <si>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</si>
  <si>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</si>
  <si>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</si>
  <si>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</si>
  <si>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</si>
  <si>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</si>
  <si>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</si>
  <si>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</si>
  <si>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</si>
  <si>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</si>
  <si>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</si>
  <si>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</si>
  <si>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</si>
  <si>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</si>
  <si>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</si>
  <si>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</si>
  <si>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</si>
  <si>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</si>
  <si>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</si>
  <si>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</si>
  <si>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</si>
  <si>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</si>
  <si>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</si>
  <si>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</si>
  <si>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</si>
  <si>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</si>
  <si>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</si>
  <si>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</si>
  <si>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</si>
  <si>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</si>
  <si>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</si>
  <si>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</si>
  <si>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</si>
  <si>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</si>
  <si>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</si>
  <si>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</si>
  <si>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</si>
  <si>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</si>
  <si>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</si>
  <si>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</si>
  <si>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</si>
  <si>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</si>
  <si>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</si>
  <si>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</si>
  <si>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</si>
  <si>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</si>
  <si>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</si>
  <si>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</si>
  <si>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</si>
  <si>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</si>
  <si>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</si>
  <si>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</si>
  <si>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</si>
  <si>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</si>
  <si>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</si>
  <si>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</si>
  <si>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</si>
  <si>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</si>
  <si>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</si>
  <si>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</si>
  <si>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</si>
  <si>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</si>
  <si>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</si>
  <si>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</si>
  <si>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</si>
  <si>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</si>
  <si>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</si>
  <si>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</si>
  <si>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</si>
  <si>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</si>
  <si>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</si>
  <si>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</si>
  <si>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</si>
  <si>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</si>
  <si>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</si>
  <si>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</si>
  <si>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</si>
  <si>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</si>
  <si>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</si>
  <si>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</si>
  <si>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</si>
  <si>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</si>
  <si>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</si>
  <si>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</si>
  <si>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</si>
  <si>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</si>
  <si>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</si>
  <si>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</si>
  <si>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</si>
  <si>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</si>
  <si>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</si>
  <si>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</si>
  <si>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</si>
  <si>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</si>
  <si>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Dar aplicación en el plan de emergencia para la proteccion de documentos vitales de la entidad
</t>
  </si>
  <si>
    <t xml:space="preserve">
Coordinador de atención al ciudadano y gestión documental
</t>
  </si>
  <si>
    <t>Procesos misionales y de apoyo</t>
  </si>
  <si>
    <t xml:space="preserve">Condenas en litigios que deberían haber sido favorables a la Entidad 
Condenas en litigios que deberían haber sido favorables a la Entidad </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</si>
  <si>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</si>
  <si>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</si>
  <si>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_______________
Secretario Técnico Comité de Defensa Judicial y Conciliación 
</t>
  </si>
  <si>
    <t xml:space="preserve">
_______________
Cada vez que se requiera 
</t>
  </si>
  <si>
    <t xml:space="preserve">
______________
</t>
  </si>
  <si>
    <t xml:space="preserve">
Memorando a la unidad de control interno disciplinario enviado
</t>
  </si>
  <si>
    <t xml:space="preserve">
Coordinación GIT Defensa Judicial
</t>
  </si>
  <si>
    <t>_____________________________</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</si>
  <si>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</si>
  <si>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SEGUIMIENTO OFICINA ASESORA DE PLANEACION Y SISTEMAS</t>
  </si>
  <si>
    <t>El prcedimiento PEMYMOPSPT09   AUDITORÍAS INTERNAS DEL SISTEMA INTEGRADO DE GESTIÓN,  fue aprobado con Resolución 3040 Fecha: 26/12/2019. evidencia https://drive.google.com/drive/folders/10VqWK2zVWYl0A1i4XYfNKsXIgTwbVAOG</t>
  </si>
  <si>
    <t>No aplica para el periodo a avaluar</t>
  </si>
  <si>
    <t>N/A</t>
  </si>
  <si>
    <t xml:space="preserve">N/A Verificacion. </t>
  </si>
  <si>
    <t xml:space="preserve">Se radicó ante la Oficina Asesora de Planeación y Sistemas  la eliminación del procedimiento ESDESOPSPT01    FORMULACION Y SEGUIMIENTO DEL PLAN ESTRATEGICO, el pasado 28 de octubre de 2020, evidencias correo electrónico Drive: https://drive.google.com/drive/folders/10VqWK2zVWYl0A1i4XYfNKsXIgTwbVAOG, la   GUÍA PARA LA FORMULACIÓN Y EL SEGUIMIENTO DEL PLAN ESTRATEGICO INSTITUCIONAL - V3-, aprobada  mediante Resolución 0278 del 04 de marzo de 2020, compila lineamientos para la formulación de la planeación estratégica,  que estaba contemplados en el procedimiento </t>
  </si>
  <si>
    <t xml:space="preserve">Se esta actualizando el procedimiento ESDESOPSPT08 Formulación y Presentación del Anteproyecto de Presupuesto, el cual el fue enviado  por segunda vez mediante correo electrónico del 06 de diciembre de 2020  a la Subdirección Financiera para surtir el trámite de trazabilidad, cabe anotar que se recibieron observaciones de la asesora de Direccion las cuales se estan analizando,  una vez logre concilar actividades que estan siendo observadas  se procederá a radicar oficialmente en la Oficina Asesora de Planeación y Sistemas
EVIDENCIA: https://drive.google.com/drive/folders/10VqWK2zVWYl0A1i4XYfNKsXIgTwbVAOG
</t>
  </si>
  <si>
    <t>El proceso Direccionamiento estratégico, tiene publicado en el normograma institucional el Decreto 612 de 2018,evidencia que se puede cotejar en el link: 
http://132.255.23.82/sipnvo/normograma.asp?tag=Pruebavista y/o pantallazo en el Drive  https://drive.google.com/drive/folders/10VqWK2zVWYl0A1i4XYfNKsXIgTwbVAOG</t>
  </si>
  <si>
    <t>Durante el 1er S-2020 se formularon y aprobaron mediante  Comité Institucional de Gestión y Desempeño los planes institucionales , en cumplimiento al   Decreto 612 de 2018.Evidencia que se puede cotejar en acta 0001 de 2020. https://drive.google.com/drive/folders/10VqWK2zVWYl0A1i4XYfNKsXIgTwbVAOG</t>
  </si>
  <si>
    <t xml:space="preserve">Mediante  base de datos se hace seguimiento al envió de información por parte de los contratistas para determinar en términos de oportunidad y calidad. Seguimiento de los informes que se notifican en este momento a la Superintencia Nacional de Salud (Circular 017 y 018) conforme a lo que son patologias por corte y COVID, al igual que seguimiento de Rutas Integrales de Atención en Salud - RIAS. 
Evidencias encontradas en archivo DRIVE: https://drive.google.com/drive/u/0/folders/1QxGUfzPpPxxj1zVq8U_8sqCSRrq0oeje
</t>
  </si>
  <si>
    <t>Reuniones con los contratistas de servicios de salud para determinar en términos de oportunidad y calidad. Evidencia encontradas: Actas, presentaciones. El médico auditor hace unas revisiones con los contratistas donde se revisa y se hace retroalimentación de COVID, rutas Integrales de Atención, y/o otros temas de interes frente a la información que se les solicita. 
Archivo Drive: https://drive.google.com/drive/u/0/folders/1QxGUfzPpPxxj1zVq8U_8sqCSRrq0oeje</t>
  </si>
  <si>
    <t>Se realizo reuniones el día: 4 de noviembre a traves de google meet para resolucion de los tramites de prestaciones economicas. El dia 21 de diciembre se realizo reuniones para establecer el tema de los pagos de sentencias judiciales con las areas involucradas y el día 24 de diciembre se realizo reunion sobre el pago de beneficiarios de mesadas.
Para el mes de octubre no se requirio adelantar reuniones, ya que el proceso no tuvo ningun incoveniente respecto a los trámites.
Las evidencias reposan en el siguiente linK https://drive.google.com/drive/u/0/folders/1V63NKL3Mv45UgdqCulWXQYm7Nd3hRsye</t>
  </si>
  <si>
    <t>Se han realizado capacitaciones mensuales conforme al cronograma establecido, en las siguientes fechas:
-30 de octubre a través de google meet.google.com/aqi-aegb-whx
-24 de noviembre a través de google  meet.google.com/hxg-kban-kyg  
-18 de diciembre a través de google meet.google.com/ydu-mqqu-ogs   
-30 de diciembre a través de google  meet.google.com/tpw-vjdq-fxp 
Se puede evidenciar en el siguiente link https://drive.google.com/drive/u/0/folders/1V63NKL3Mv45UgdqCulWXQYm7Nd3hRsye 
En las reuniones se involucro no solo a judicantes y contratistas que resuelven las solicitudes, también al area de nomina.
Se puede evidenciar en https://drive.google.com/drive/u/0/folders/1V63NKL3Mv45UgdqCulWXQYm7Nd3hRsye</t>
  </si>
  <si>
    <t xml:space="preserve">Se realizo PLAN DE CONTIGENCIA en el mes de noviembre sobre REMISION DE RESOLUCIONES QUE RESUELVE UNA SITUACION ADMINISTRATIVA, la cual fue comunicada por medio de memorando GPE - 20203140084593 del 6 denoviembre de 2020. Ante esta contigencia se expidieron 40 resolucion de la 1865 a la 1905 del 24 de noviembre de 2020 “POR MEDIO DE LA CUAL SE RESUELVE UNA SITUACION ADMINISTRATIVA”, que se encuentran en el sistema de correspondencia de la Entidad.
Tambien se adelanto Plan de Contigencia dela PROCURADURIA GENERAL DE LA NACION sobre la contestacion de un memorando  GDJ – 20201330095853, dando cumplimeinto a traves de respuesta mediante oficio GPE - 20203140098373 del 10 de diciembre de 2020.
Se puede evidenciar en el siguiente link https://drive.google.com/drive/u/0/folders/1V63NKL3Mv45UgdqCulWXQYm7Nd3hRsye
</t>
  </si>
  <si>
    <t>Se realizo capacitaciones mensuales al funcionario de Atención al Ciudadano, en las siguientes fechas:
-El día 29 de octubre a través de google meet.google.com/zdd-wube-roj
-El día 19 de noviembre mediante google meet.google.com/ywk-eykt-rrw
-EL l día 28 de diciembre por medio de google meet.google.com/fau-jogj-hmh
De las anteriores capacitaciones se levanto el acta respectiva, con el fin de dar cumplimiento a los compromisos adquiridos
Se puede evidenciar en el siguiente link https://drive.google.com/drive/u/0/folders/1V63NKL3Mv45UgdqCulWXQYm7Nd3hRsye</t>
  </si>
  <si>
    <t>Se han realizado capacitaciones mensuales conforme al cronograma establecido, en las siguientes fechas:
-30 de octubre a través de google meet.google.com/aqi-aegb-whx
-24 de noviembre a través de google  meet.google.com/hxg-kban-kyg  
-18 de diciembre a través de google meet.google.com/ydu-mqqu-ogs   
-30 de diciembre a través de google  meet.google.com/tpw-vjdq-fxp  
En las reuniones se involucro no solo a judicantes y contratistas que resuelven las solicitudes, también al area de nomina.
Se puede evidenciar en el siguiente link https://drive.google.com/drive/u/0/folders/1V63NKL3Mv45UgdqCulWXQYm7Nd3hRsye</t>
  </si>
  <si>
    <t>Semanalmente el funcionario que atiende desde el punto de atención al ciudadano, realiza el reporte de las solicitudes que se atienden a traves del chat de la entidad.
Se puede evidencias en el link https://drive.google.com/drive/u/0/folders/1V63NKL3Mv45UgdqCulWXQYm7Nd3hRsye</t>
  </si>
  <si>
    <t>El proceso de Atención al Ciudadano realizó encuestas a la ciudadanía sobre la atención y  la prestación del servicio  para un total de 397 encuestados, informacion  consignada en  el consolidado nacional del proceso de atencion al ciudadano.  Este Informe de Medición de Satisfacción al Ciudadano, se entregó el 16 de octubre de 2020 al Director General con radicado No. 20202200076023. Respecto al Informe del IV trimestre, este tiene fecha límite de entrega para el 25 de enero 2021, conforme a los términos establecidos dentro de la matriz primaria y secundaria de la Entidad. El Informe de Medición de la Satisfacción del Ciudadano del III trimestre de 2020 se encuentra publicado en la Página Web del FPS-FNC en el siguiente enlace: https://www.fps.gov.co/informes/informes-de-medicion-de-la-satistfaccion-al-ciudadano/188 - Ruta: www/fps.gov.co / Planeación, gestión y control / Informes de Medición de la Satisfacción al Ciudadano / 2020 / INFORME DE MEDICIÓN DE LA SATISFACCIÓN AL CIUDADANO III TRIMESTRE 2020
Por otra parte, la Coordinadora del GIT Atención al Ciudadano (ATC) y Gestión Documental (GD) en reunión celebrada por Google Meet, el 7 de diciembre de 2020, realizó capacitación del  Protocolo de Atención al Ciudadano a los servidores públicos del FPS-FNC. A su vez la Cooordinadora del GIT ATC y GD  socializó y puso en conocimiento de los servidores públicos a nivel nacional del FPS - FNC, la Guía de Protocolo de Atención al Ciudadano, a través del correo electrónico enviado el 9 de diciembre de 2020. Evidencia consignada en el siguiente enlace drive https://drive.google.com/drive/folders/1BNkZ7--OoaLEFJexjbE1OvubLbicUgcg</t>
  </si>
  <si>
    <t>La entidad contrato a la funcionaria Giuliana Dchardi, por medio de los Contratos 277 y 348 de 2020, quien se encuentra ejerciendo labores en el GIT Atencion al Ciudadano. Dicha evidencia se encuentra consignada en el siguiente enlace drive: https://drive.google.com/drive/folders/1BNkZ7--OoaLEFJexjbE1OvubLbicUgcg</t>
  </si>
  <si>
    <t>El día 11 de diciembre de 2020  se recibió capacitación acerca de atención y manejo a usuarios insatisfechos. El acta No. 33 del 11-dic-2020 certifica la realización de la capacitación en mención, el cual se se encuentra consignada en el siguiente enlace drive https://drive.google.com/drive/folders/1BNkZ7--OoaLEFJexjbE1OvubLbicUgcg</t>
  </si>
  <si>
    <t>El Proceso Atencion al Ciudadano realiza consolidacion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la cual se encuentra consignada en el siguiente enlace drive: https://drive.google.com/drive/folders/1BNkZ7--OoaLEFJexjbE1OvubLbicUgcg</t>
  </si>
  <si>
    <t>El Proceso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dos veces a la semana a las divisiones que tengas PQRSD pendientes por responder. Evidencia consignada en el siguiente enlace drive: https://drive.google.com/drive/folders/1BNkZ7--OoaLEFJexjbE1OvubLbicUgcg</t>
  </si>
  <si>
    <t>El proceso de atención al ciudadano realiza seguimiento a cada una de las PQRSD que llegan a la Entidad, por medio del formato MIAACGCDFO43 de seguimiento, enviando correos  electrónicos por medio de quejasyreclamos@fps.gov.co  dos veces a la semana a las divisiones que tengas PQRSD pendientes por responder.Evidencia consignada en el correo de las contratistas del proceso de atención al ciudadano: https://drive.google.com/drive/folders/1BNkZ7--OoaLEFJexjbE1OvubLbicUgcg</t>
  </si>
  <si>
    <t>El proceso de atención al ciudadano realiza seguimiento a cada una de las PQRSD que llegan a la Entidad, por medio del formato MIAACGCDFO43 de seguimiento, enviando correos  electrónicos por medio de quejasyreclamos@fps.gov.co  dos veces a la semana a las divisiones que tengas PQRSD pendientes por responder.Evidencia consignada en el correo de las contratistas del proceso de atención al ciudadano.: https://drive.google.com/drive/folders/1BNkZ7--OoaLEFJexjbE1OvubLbicUgcg</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</si>
  <si>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de la Entidad. Evidencia consignada en https://drive.google.com/drive/folders/1BNkZ7--OoaLEFJexjbE1OvubLbicUgcg</t>
  </si>
  <si>
    <t>Para este periodo no se presentaron usuarios insatifechos. Evidencia consignada en Informe de Satisfacción al Ciudadano. Evidencia consignada en https://drive.google.com/drive/folders/1BNkZ7--OoaLEFJexjbE1OvubLbicUgcg</t>
  </si>
  <si>
    <t>La entidad contrató  a la funcionaria Alejandra Tuiran la cual ya se encuentra ejerciendo labores en el GIT Atencion al Ciudadano. Adicionalmente se contrato a los servidores públicos Leandra Castañeda Castañeda  y Abraham Miguel Gómez entre el 3-Nov-2020 y el 15-dic-2020, con funciones de salud, quienes estuvieron encargados de cerrar las quejas y hacer el enlace entre Salud y Atención al Ciudadano. Evidencia consignada en el siguiente enlace drive: https://drive.google.com/drive/folders/1BNkZ7--OoaLEFJexjbE1OvubLbicUgcg</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</si>
  <si>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dos veces a la semana a las oficinas administrativas a nivel nacional que tengan PQRSD pendientes por responder.Evidencia consignada en el correo de las contratistas del proceso de atención al ciudadano y en el siguiente enlace drive: https://drive.google.com/drive/folders/1BNkZ7--OoaLEFJexjbE1OvubLbicUgcg</t>
  </si>
  <si>
    <t>Las Tablas de Retencion Documental fueron aprobadas por el Comité de Desempeño el 31 de diciembre de 2019 mediante Acta No.  024 DE 2019 . El dia 8 de febrero de 2020 fueron enviadas al Archivo General de la Nacion las TRD para aprobacion. En abril y octbre de 2020 se recibio informe del AGN para realizar ajustes. El 22 de diciembre con radicado SGE - 20202000227041, se enviaron al archivo las últimasa modificaciones solicitadas por el AGN. A la fecha nos encontramos a la espera de dicha aprobacion. Evidencia consignada en la carpeta Drive https://drive.google.com/drive/u/1/folders/1Kge8pZHtffTGqD0T8xMEgS-tpqeGlWO0</t>
  </si>
  <si>
    <t>Se tiene programado realizar la mesa de trabajo de manera virtual en el mes de enero con el profesional Camilo José Rodríguez, para definir los lineamientos de la guia de recuperacion documental.</t>
  </si>
  <si>
    <t>Las TRD fueron enviadas el 8 de febrero de 2020 al Archivo General de la Nacion.  El 28 de abril de 2020 se recibio informe del AGN para realizar ajustes, se espera que para el segundo semestre de 2020 sean Aprobadas para realizar el cronograma de actualización.  Evidencia consignada en la carpeta Drive https://drive.google.com/drive/u/1/folders/1Kge8pZHtffTGqD0T8xMEgS-tpqeGlWO0</t>
  </si>
  <si>
    <t>Las Tablas de Retencion Documental fueron aprobadas por el Comité de Desempeño el 31 de diciembre de 2019 mediante Acta No.  024 DE 2019 . El dia 8 de febrero de 2020 fueron enviadas al Archivo General de la Nacion las TRD para aprobacion. El 28 de abril de 2020 se recibio informe del AGN para realizar ajustes. A la fecha nos encontramos a la espera de dicha aprobacion. Cuando las trd sean actualizadas se procederá con la organización de los archivos físicos.  Evidencia consignada en la carpeta Drive https://drive.google.com/drive/u/1/folders/1Kge8pZHtffTGqD0T8xMEgS-tpqeGlWO0</t>
  </si>
  <si>
    <t>La guía de reconstrucción documental fue presentada ante Comité de Gestión y Desempeño y se aprobó en la sesión N°15; el acta se encuentra en proceso de documentación y legalización por parte de OPS. https://drive.google.com/drive/u/1/folders/1Kge8pZHtffTGqD0T8xMEgS-tpqeGlWO0</t>
  </si>
  <si>
    <t>Se realizó seguimiento vía correo electrónico a los compromisos pactados con la empresa Salvar Archivos. El dia 22  diciembre se enviaron las correcciones realizadas por Salvar Archivos ante las obserssaciones presentadas por el Archivo General de la Nación. Adicionalmente, realizaron entrega de un informe del estado de avance de las TRD.  Evidencia consignada en el correo electronico Juan.benitez@fps.gov.co. y https://drive.google.com/drive/u/1/folders/1Kge8pZHtffTGqD0T8xMEgS-tpqeGlWO0</t>
  </si>
  <si>
    <t>Gestion documental realizó socialización del RENDEL (video de planos en 3D) al Secretario General, en donde se muestra la propuesta de la ubicación y mejora del archivo central. Esta socialización se realizó el 30 de NOVIEMBRE de 2020 a travez de Hangouts. https://drive.google.com/drive/u/1/folders/1Kge8pZHtffTGqD0T8xMEgS-tpqeGlWO0</t>
  </si>
  <si>
    <t>Para realizar el plan de trabajo es necesario tener las TRD aprobadas. Las Tablas de Retencion Documental fueron aprobadas por el Comité de Desempeño el 31 de diciembre de 2019 mediante Acta No.  024 DE 2019 . El dia 8 de febrero de 2020 fueron enviadas al Archivo General de la Nacion las TRD para aprobacion. El 28 de abril de 2020 se recibio informe del AGN para realizar ajustes. A la fecha nos encontramos a la espera de dicha aprobacion.  Evidencia consignada en la carpeta Drive https://drive.google.com/drive/u/1/folders/1Kge8pZHtffTGqD0T8xMEgS-tpqeGlWO0</t>
  </si>
  <si>
    <t>Esta actividad no corresponde al proceso Gestión Documental, debido a que el mantenimiento de los equipos de cómputo corresponde al  grupo TIC's.</t>
  </si>
  <si>
    <t xml:space="preserve"> Esta actividad no corresponde al proceso Gestión Documental por cuanto las actividades relacionadas con el COPAST las desarrolla el GIT Talento Humanp.</t>
  </si>
  <si>
    <t>Para realizar el plan de trabajo es necesario tener las TRD aprobadas. Las Tablas de Retencion Documental fueron aprobadas por el Comité de Desempeño el 31 de diciembre de 2019 mediante Acta No.  024 DE 2019 . El dia 8 de febrero de 2020 fueron enviadas al Archivo General de la Nacion las TRD para aprobacion. En abril y octbre de 2020 se recibio informe del AGN para realizar ajustes. El 22 de diciembre con radicado SGE - 20202000227041, se enviaron al archivo las últimasa modificaciones solicitadas por el AGN. A la fecha nos encontramos a la espera de dicha aprobacion. Evidencia consignada en la carpeta Drive https://drive.google.com/drive/u/1/folders/1Kge8pZHtffTGqD0T8xMEgS-tpqeGlWO0</t>
  </si>
  <si>
    <t>Para realizar el plan de trabajo es necesario tener las TRD aprobadas.Las Tablas de Retencion Documental fueron aprobadas por el Comité de Desempeño el 31 de diciembre de 2019 mediante Acta No.  024 DE 2019 . El dia 8 de febrero de 2020 fueron enviadas al Archivo General de la Nacion las TRD para aprobacion. En abril y octbre de 2020 se recibio informe del AGN para realizar ajustes. El 22 de diciembre con radicado SGE - 20202000227041, se enviaron al archivo las últimasa modificaciones solicitadas por el AGN. A la fecha nos encontramos a la espera de dicha aprobacion. Evidencia consignada en la carpeta Drive https://drive.google.com/drive/u/1/folders/1Kge8pZHtffTGqD0T8xMEgS-tpqeGlWO0</t>
  </si>
  <si>
    <t>No se logró avanzar de la forma esperada en la actualización por tanto el avance es el mismo reportado en el tercer cuatrimestre de 2020. Evidencia en drive: https://drive.google.com/drive/folders/1Qcs2csykZ4L1AnxO9sF4fn8q-das7_eI?usp=sharing</t>
  </si>
  <si>
    <t>Se realizó el seguimiento, pero por cargas laborales no fue realizado en el periodo a reportar.</t>
  </si>
  <si>
    <t xml:space="preserve">No fue realizado en el periodo a reportar, por cargas laborales efecto del alto volumen de requerimientos por trrabajo en casa, generado por  la pandemia, el personal de soporte se dedicó a atender a los usuarios, </t>
  </si>
  <si>
    <t>Al cuarto trimestre de 2020, no se realizaron capacitaciones de acuerdo a la acción definida, se reprograman para el 2do t-2021</t>
  </si>
  <si>
    <t>Semanalmente se realiza el seguimiento a las actividades asignadas a los contratistas a través del informe semanal de cada contratista y a su vez se genera retroalimentación por la jefe de la oficina asesora de planeación y sistemas; posteriormente se realiza un informe consolidado de la gestión de OPS, el cual tiene un apartado sobre TICS. La evidencia se encuentra en el drive: https://drive.google.com/drive/folders/1Qcs2csykZ4L1AnxO9sF4fn8q-das7_eI?usp=sharing</t>
  </si>
  <si>
    <t>No aplica para el periodo a reportar.</t>
  </si>
  <si>
    <t>NA</t>
  </si>
  <si>
    <r>
      <t>Durante el cuarto trimestre se realizaron</t>
    </r>
    <r>
      <rPr>
        <sz val="14"/>
        <color rgb="FFFF0000"/>
        <rFont val="Arial Narrow"/>
        <family val="2"/>
      </rPr>
      <t xml:space="preserve"> </t>
    </r>
    <r>
      <rPr>
        <sz val="14"/>
        <color theme="1"/>
        <rFont val="Arial Narrow"/>
        <family val="2"/>
      </rPr>
      <t>16 auditorias, las cuales produjeron 2 hallazgos</t>
    </r>
    <r>
      <rPr>
        <sz val="14"/>
        <rFont val="Arial Narrow"/>
        <family val="2"/>
      </rPr>
      <t xml:space="preserve">, a los cuales se les anexó el respectivo formato de SOLICITUD DE ACCIONES CORRECTIVAS.
Evidencias: https://www.fps.gov.co/informes/informe-de-auditoria-oficina-de-control-interno/168 </t>
    </r>
  </si>
  <si>
    <t>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</si>
  <si>
    <t>Para el IV trimestre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t>
  </si>
  <si>
    <t>Se realizó la Actualización del Procedimiento SEGUIMIENTO Y MEDICION A LOS PROCESOS, el cual se modifico el nombre a  ELABORACIÓN INFORME DE DESEMPEÑO INSTITUCIONAL - PEMYMOPSPT04, ademas se actualizo el FORMATO INFORME DE DESEMPEÑO SEMESTRAL - PEMYMOPSFO07. lo anterior fue aprobado mediante Comite Institucional de Gestion y Desempeño sesion virtual del 16 al 18 de diciembre del 2020, mediante acta No. 017 y resolucion No. 2315 del 31-12-2020.
Evidencia en la carpeta drive: https://drive.google.com/drive/u/0/folders/1W9CPwrALiqvhyFy4dAJsnUfDG_TTvorm</t>
  </si>
  <si>
    <t>Se actualizaron los siguientes procedimientos del proceso MYM:
1.  ADMINISTRACION DE ACCIONES CORRECTIVAS A TRAVES DE PLANES DE MEJORAMIENTO - PEMYMOPSPT05
2. SEGUIMIENTO Y MEDICIÓN A TRAVÉS DE INDICADORES DE
GESTIÓN - PEMYMOPSPT03 
3. ELABORACIÓN INFORME DE DESEMPEÑO INSTITUCIONAL -  PEMYMOPSPT04
Evidencia en la carpeta drive: https://drive.google.com/drive/u/0/folders/1KBwsOFQuos5EXyRHUJj99OxmjeTCiS_z</t>
  </si>
  <si>
    <t>Para el IV trimestre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https://drive.google.com/drive/u/0/folders/1e2xRk4DLhaOcAeIcDPe09erRfJnvcFZ3</t>
  </si>
  <si>
    <t>Las necesidades de capacitaciones identificadas fueron enviadas mediante  memorando OPS - 20201200084133 el 05-11-2020 y a su vez a traves de correo electrónico del dia 23 de noviembre del 2020 dentro del formato establecido, esta información se puede evidenciar en la carpeta drive: https://drive.google.com/drive/u/0/folders/1o2uK1TDVD18FGGAm6Bt_V-iEoqR7KL9q</t>
  </si>
  <si>
    <t>N/A, ya que el informe se presento en marzo del 2020</t>
  </si>
  <si>
    <t>Para el IV trimestre se realizó capacitacion el 15-12-2020 sobre las líneas de defensa establecidas en MIPG y recordar conceptos y aplicacion del autocontrol, autogestion y autoregulacion por parte de todos los procesos de la entidad, para ello se realizo una evaluacion la cual paraticiparon 12 personas inferior a los asistentes de la capacitacion y el  dia 30-12-2020 se envio al correo institucional de todos FPS, la socialización de resultados de la Evaluacion a la cual participaron 12 personas  de la capacitacion.
Evidencia en la carpeta drive: https://drive.google.com/drive/u/0/folders/10xUXx78MXcjRMd_X5IJy02cjeTgOEnVJ</t>
  </si>
  <si>
    <t>El Formato de asignación y seguimiento  de reporte de indicadores se creo y fue  aprobada mediante Comité Institucional de Gestión y Desempeño el día 10-11-2020 - sesión virtual, por medio de Acta No. 013 con la resolución 1990 del 01/12/2020, el cual se realizó capacitación y socialización del mismo documentos por Google meet el día 03-11-2020 de 9 a 11am.
Evidencia en la carpeta drive: https://drive.google.com/drive/u/0/folders/1_gZS3eadLS5NS9BWwB8gZHPNbvi82rkS</t>
  </si>
  <si>
    <t>Durante el IV Trimestre se actualizó y aprobó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
Para la realizacion del Informe de análisis a la medición de la gestión se debia primero actualizar y aprobar la metodologia de indicadores para implementar el cuadro de mando integral en la entidad, el cual es el que se va a presentar como  Informe de análisis a la medición de la gestión y se implementara en el transcurso del primer semestre una vez quede alineado todos los indicadores de gestion aprobados en el mes de diciembre con las estrategias de los procesos y la matriz DOFA.
Evidencia en la carpeta drive: https://drive.google.com/drive/u/0/folders/1DaQtGG34kPrBnAmGVJ6hAJr__n1AOrzp</t>
  </si>
  <si>
    <t xml:space="preserve">
_______________
</t>
  </si>
  <si>
    <t>Durante el IV Trimestre se revisó, ajustó y  aprobó toda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realizó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https://drive.google.com/drive/u/0/folders/17Knq33xsg8aulcKJyFWYgVxPrHNlTkg6</t>
  </si>
  <si>
    <t>Mediante contrato 345 de septiembre 9 de 2020 el FPS entrega en comodato 2 bienes inmuebles ubicados en inmediaciones la antigua Estación Férrea el LIMON Municipio Cisneros Antioquia. Evidencia https://drive.google.com/drive/u/0/folders/1lgez1Ui2qE0ntJkxtl0nLyZ3bpNwg7Vq</t>
  </si>
  <si>
    <t>N/A en consecuencia a la pandemia del COVID-19 ha tenido un fuerte impacto a riesgos de viaje</t>
  </si>
  <si>
    <t>Con memorando GAD 20202300059143 de agosto 6 del 2020 se remite a contabilidad Listado de bienes inmuebles actualizados a julio 31 de 2020 y con memorando GAD 20202300096383 de diciembre 3 de 2020 se remite a contabilidad Listado de bienes inmuebles actualizados a noviembre 30 de 2020. Evidencia https://drive.google.com/drive/u/0/folders/14cSzmSAiinRCWOSe0MG-ibO8zqzOvpYQ</t>
  </si>
  <si>
    <t xml:space="preserve">Se celebró contratos 311 y 375 2020 designando Contratista para el manejo de las cuentas personales según objeto de cada contrato, se actualizo el 100 de la base de cuentas personales. Evidencias https://drive.google.com/drive/u/0/folders/153n72n47F5Z_tPdcAD6CSp76LfZeSuw_
</t>
  </si>
  <si>
    <t>Se celebró contratos 311 y 375 2020 designando Contratista para el manejo de las cuentas según objeto de cada contrato para depurar y actualizar las cuentas personales Evidencias https://drive.google.com/drive/u/0/folders/153n72n47F5Z_tPdcAD6CSp76LfZeSuw_</t>
  </si>
  <si>
    <t>Gestión servicios Administrativos tiene actualizada la  Bases de  cuentas personales https://drive.google.com/drive/u/0/folders/153n72n47F5Z_tPdcAD6CSp76LfZeSuw_</t>
  </si>
  <si>
    <t>N/A en el periodo evaluado no hubo perdida de elementos por tanto no hay deduncias</t>
  </si>
  <si>
    <t>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https://drive.google.com/drive/u/0/folders/1QTNEOZnKdVizPcKqqC3gwb8-bXcBBRjO</t>
  </si>
  <si>
    <t xml:space="preserve">Durante el periodo Octubre-diciembre /2020, el GIT Gestión de Talento Humano dió cumplimiento al plan de trabajo establecido para  la digitalización de las historias laborales de los funcionarios vinculados a la planta de personal y que a la fecha se encuentran en custodia de este proceso, con el fin de garantizar la conservación de los documentos necesarios para la operación del proceso.
EVIDENCIAS: FILA 55- ACTA  No. 5 SEGUIMIENTO PLAN DE ACCIÓN DIGITALIZACIÓN HISTORIAS LABORALES.
https://drive.google.com/drive/u/0/folders/1x-SqoZ0x2MsoueEuhNa4Ot0XIAP-LGrO
</t>
  </si>
  <si>
    <t>Durante el periodo Octubre-diciembre /2020,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EVIDENCIAS: FILA 56 -Listado expedientes de nómina e historias laborales de las vigencias 1992-1999
https://drive.google.com/drive/u/0/folders/1x-SqoZ0x2MsoueEuhNa4Ot0XIAP-LGrO</t>
  </si>
  <si>
    <t>Durante el periodo Octubre/Diciembre 2020,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asi como, preservar y mantener la salud física de las personas a cargo, prevenir accidentes de trabajo y enfermedades laborales, además de lograr mejores condiciones de higiene 
EVIDENCIA - FILA 57- ACTA No. 3   PLAN DE ACCION SEGURIDAD ARCHIVOS DE GESTION.
https://drive.google.com/drive/u/0/folders/1x-SqoZ0x2MsoueEuhNa4Ot0XIAP-LGrO</t>
  </si>
  <si>
    <t>Durante el periodo Octubre/Diciembre 2020, el GIT Gestión de Talento Humano, aplicó la evaluación de percepción de 2 actividades ejecutadas (Actividad Cierre de Gestión PBS - Actividad Pre-Pensión), aplicadas mediante el formato ENCUESTA DE SATISFACCIÓN DE BIENESTAR SOCIAL - CÓDIGO: APGTHGTHFO03,  en los tiempos establecidos según procedimientos de cada plan de gestión humana.
EVIDENCIA: FILA 58 -Actividad Cierre de Gestión PBS - FILA 58 -Actividad Pre-Pensión
https://drive.google.com/drive/u/0/folders/1x-SqoZ0x2MsoueEuhNa4Ot0XIAP-LGrO</t>
  </si>
  <si>
    <t>Durante el periodo Octubre/Diciembre 2020, el GIT Gestión de Talento Humano, presentó el informe de resultados de la ejecución de los planes ante la Comisión de personal en los tiempos establecidos según procedimientos establecido para tal fin donde se plasman las estrategias para el fortalecimiento de los planes de gestión humana.
EVIDENCIA:  FILA 59-ACTA No. 013 de 2020 COMISION PERSONAL 
https://drive.google.com/drive/u/0/folders/1x-SqoZ0x2MsoueEuhNa4Ot0XIAP-LGrO</t>
  </si>
  <si>
    <t>Durante el periodo Octubre- Diciembre/2020, el GIT Gestión de Talento Humano, ha proyectado el documento de borrador para  la actualización del procedimiento VINCULACION DE PERSONAL DE PLANTA -  APGTHGTHPT07, de acuerdo a las actividades y normativas que aplican. Como parte de esta actualización este, procedimiento se creó el procedimiento selección meritocrática para proveer cargos de libre nombramiento y remoción y  provisionales y los documentos, el cual fue enviado a revisión técnica en OPS, en el mes de diciembre. 
EVIDENCIAS: FILA 55- Proyecto PROCEDIMIENTO DE SELECCIÓN MERITOCRÁTICA DE PROVISIONALES Y LNR 
FILA 55- Proyecto ACTUALIZACION_PROC VINCULACION DE PERSONAL DE PLANTA
https://drive.google.com/drive/u/0/folders/1x-SqoZ0x2MsoueEuhNa4Ot0XIAP-LGrO</t>
  </si>
  <si>
    <t>Durante el periodo Octubre- Diciembre/2020, el GIT Gestión de Talento Humano realizó supervisión previa a la ejecución de las actividades aprobadas en los planes de gestión humana, con el fin de ultimar detalles y tener previsto lo correspondiente a las actividades a realizar. 
EVIDENCIAS: FILA 58 -REUNION TÉCNICA ACTIVIDADES
https://drive.google.com/drive/u/0/folders/1x-SqoZ0x2MsoueEuhNa4Ot0XIAP-LGrO</t>
  </si>
  <si>
    <t xml:space="preserve">Durante el periodo Octubre- Diciembre/2020, el GIT Gestión de Talento Humano revisó las encuentas aplicadas  mediante el formato ENCUESTA DE SATISFACCIÓN DE BIENESTAR SOCIAL - CÓDIGO: APGTHGTHFO03, con el fin de conocer los parametros necesarios para la recolección de la información que sirva como insumo para la toma de decisiones. No se identificó la necesidad de hacer actualización de formatos.
</t>
  </si>
  <si>
    <t>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</si>
  <si>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 xml:space="preserve">En el trimestre se realizaron llamadas telefónicas a 18 Entidades y se enviaron por correo electrónico 24 citaciones a las entidades deudoras a realizar el pago de la deuda que tienen con el FPS-FNC que quedaron registradas en sus respectivas bases de control.  Evidencia: Base registro de llamadas que se encuentra en la carpeta drive denominada "EVIDENCIAS REPORTES DE PLANES FPS 2do SEMESTRE 2020", subcarpetas "GESTIÓN DE COBRO"  "PLAN MANEJO DE RIESGOS" - "FILA 67", verificable en el link: https://drive.google.com/drive/u/0/folders/1I9OTRcCglIKCYA44I9CI56IpEIkSG1VC
</t>
  </si>
  <si>
    <t xml:space="preserve">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
</t>
  </si>
  <si>
    <t>En el trimestre se solicitó apoyo de la Subdirección Financiera-Cartera, Contabilidad, Liquidaciones y memorandos solicitando RP a Presupuesto y  a Secretaria General primera copia de las resoluciones de pago, para hacer el pago a las entidades.                                                                      Evidencia: https://drive.google.com/drive/u/0/folders/1cBFqxpukX8RPhFxBPiVRIfn_-sVOMyv8</t>
  </si>
  <si>
    <t xml:space="preserve">En el trimestre haciendo el seguimiento de las asignaciones del libro radicador se determinó que en octubre se respondieron 50 de 64, en noviembre 40 de 63 y en diciembre 55 de 63 PQRS. Evidencia: carpeta drive denominada "EVIDENCIAS REPORTES DE PLANES FPS 2do SEMESTRE 2020", subcarpetas "GESTIÓN DE COBRO"  "PLAN MANEJO DE RIESGOS" - "FILA 70", verificable en el link: https://drive.google.com/drive/u/0/folders/1I9OTRcCglIKCYA44I9CI56IpEIkSG1VC
</t>
  </si>
  <si>
    <t>El proceso gestión de cobro actualizó los 4 procedimientos: 
 (i) PROCEDIMIENTO DE COBRO PERSUASIVO POR
COBRAR CÓD. APGCBOAJPT11, 
(ii) PROCEDIMIENTO DE COBRO PERSUASIVO POR
PAGAR CUOTAS PARTES PENSIONALES CÓD. APGCBOAJPT12,
(iii) PROCEDIMIENTO ADMINISTRATIVO DE
COBRO POR JURISDICCIÓN COACTIVA CÓD. APAJUOAJPT11, 
(iv)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t>
  </si>
  <si>
    <t>la base de datos de los procedimientos administrativos de cobro coactivo se encuentra actualizada conforme a los avences procesales de cada procedimiento. EVIDENCIA https://drive.google.com/drive/folders/1rI65p1m5kjxEhq6fZD_9NOT6OLNDdRQj</t>
  </si>
  <si>
    <t>Dentro del periodo obejto de reporte se presentaron 20  actos adminisatrtivos con el fin de dar respuesta al derecho de contradiccion interpuesto por el ejecutado, EVIDENCIA relacion cuador excel  de actos administartivos</t>
  </si>
  <si>
    <t>Después de haber celebrado mesa de trabajo con el gerente de Garantías mobiliarias de Confecámaras el 23 de octubre de 2020, se envió convenio de cooperación a Confecámaras para su aprobación y posterior suscripción del mismo sin obtener respuesta aún. Estamos a la espera de las intrucciones de Confecámaras. Evidencia carpeta drive denominada "EVIDENCIAS REPORTES DE PLANES FPS 2do SEMESTRE 2020", subcarpetas "GESTIÓN DE COBRO"  "PLAN MANEJO DE RIESGOS" - "FILA 75", verificable en el link: https://drive.google.com/drive/u/0/folders/1I9OTRcCglIKCYA44I9CI56IpEIkSG1VC</t>
  </si>
  <si>
    <t>En el momento solo tenemos aaceso a la plataforma RUES suministrada por Confecámaras, no ha sido posible celebrar convenios formalmente pero sí actualizar información con las herramientas que poseemos hasta el momento.</t>
  </si>
  <si>
    <t>En el trimestre se hizo el seguimiento de 24 entidades a las cuales se les enviò el oficio de tercera citaciòn teniendo en cuenta que ya habian cumplido el tèrmino de 90 dias. Evidencia: Carpeta drive con base general de Gestiòn de Cobro Persuasivo. https://drive.google.com/drive/u/0/folders/16-UcHQx5Snd8wIqQ9nxe08Xo49clSMQ6</t>
  </si>
  <si>
    <t>Mediante sesiones  018  y 021  del Comité Institucional de Gestión y Desempeño  se aprobaron los procedimientos: SELECCIÓN ABREVIADA COMPRA POR CATÁLOGO CÓD.  
APAJUOAJPT20, SELECCIÓN ABREVIADA ENAJENACIÓN DE BIENES CÓD. APAJUOAJPT23, SELECCIÓN ABREVIADA POR SUBASTA INVERSA CÓD.  
APAJUOAJPT18, SELECCIÓN ABREVIADA POR MENOR CUANTÍA CÓD. APAJUOAJPT19, LICITACIÓN PÚBLICA CÓD. APAJUOAJPT17, CONTRATACION DE MINIMA CUANTIA CÓD. APAJUOAJPT22, en los cuales se establece y socializa la metodología relacionada con la publicación de la contratación en las plataformas SECOP  y RUES. 
Evidencia:Correos electrónicos enviados por la Secretaria de la Oficina Asesora de Planeación y Sistemas: Vilma Ruiz, donde somete a aprobación del Comité, los procedimientos relacionados,  verificables en carpeta drive denominada "EVIDENCIAS REPORTES DE PLANES FPS 2do SEMESTRE 2020", subcarpetas "ASISTENCIA JURÍDICA"  "PLAN MANEJO DE RIESGOS" - "FILA 78", verificable en el link: https://drive.google.com/drive/u/0/folders/1QbH2nsImc3Ck0I-RToJKKu0bZgihZJP2</t>
  </si>
  <si>
    <t>El envio para la actualizacion de los procedimientos fue enviada al grupo de planeacion y sistemas el dia 1 de septiembre del año 2020, el cual me informan que esta en proceso de evaluacion a cargo del contratista Camilo Casas Giacometto, la prueba del envio de los procedimientos es verificables en carpeta drive denominada "EVIDENCIAS REPORTES DE PLANES FPS 2do SEMESTRE 2020", subcarpetas "ASISTENCIA JURÍDICA"  "PLAN MANEJO DE RIESGOS" - "FILA 79", verificable en el link: https://drive.google.com/drive/u/0/folders/1QbH2nsImc3Ck0I-RToJKKu0bZgihZJP2</t>
  </si>
  <si>
    <t>El consolidado de contratos publicados en la plataforma SECOP 2 es de 489 contratos igual numero de los que se encuntran registrados en la base de datos de contratacion año 2020, la cual la pueden verificar en la carpeta drive denominada "EVIDENCIAS REPORTES DE PLANES FPS 2do SEMESTRE 2020", subcarpetas "ASISTENCIA JURÍDICA"  "PLAN MANEJO DE RIESGOS" - "FILA 80", verificable en el link: https://drive.google.com/drive/u/0/folders/1QbH2nsImc3Ck0I-RToJKKu0bZgihZJP2</t>
  </si>
  <si>
    <t>El consolidado de contratos publicados en la plataforma SECOP 2 es de 489 contratos igual numero de los que se encuntran registrados en la base de datos de contratacion año 2020, la cual la pueden verificar en la carpeta drive denominada   "EVIDENCIAS REPORTES DE PLANES FPS 2do SEMESTRE 2020", subcarpetas "ASISTENCIA JURÍDICA"  "PLAN MANEJO DE RIESGOS" - "FILA 81", verificable en el link: https://drive.google.com/drive/u/0/folders/1QbH2nsImc3Ck0I-RToJKKu0bZgihZJP2</t>
  </si>
  <si>
    <t>Se ha cumplido el 100% la actividad en el mes de diciembre de 2020, proyectando la circular con radicado No. GDJ - 20201330003734 del 14 de diciembre de 2020 
EVIDENCIAS REPORTES DE PLANES FPS 2do SEMESTRE 2020", subcarpetas "ASISTENCIA JURÍDICA"  "PLAN MANEJO DE RIESGOS" - "FILA 82", verificable en el link:  https://drive.google.com/drive/u/0/folders/1sv88KLelrXbN2xD4rMfKn5yRl6oOPGIz</t>
  </si>
  <si>
    <t>Se materializa por evento, es decir cada vez que ocurra una situacipon factica que conduza a la elaboración del memorando firmado por todos los integrantes del Comité cuando se requiera información o insumos a un proceso o area de la entidad. No hay evidencia por que  no se ha meterializado ningùn incumplimiento.</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</si>
  <si>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</si>
  <si>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</si>
  <si>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</si>
  <si>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</si>
  <si>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</si>
  <si>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</si>
  <si>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</si>
  <si>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</si>
  <si>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</si>
  <si>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</si>
  <si>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</si>
  <si>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</si>
  <si>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</si>
  <si>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</si>
  <si>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</si>
  <si>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</si>
  <si>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</si>
  <si>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</si>
  <si>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</si>
  <si>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</si>
  <si>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</si>
  <si>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</si>
  <si>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</si>
  <si>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</si>
  <si>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</si>
  <si>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</si>
  <si>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</si>
  <si>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</si>
  <si>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</si>
  <si>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</si>
  <si>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</si>
  <si>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</si>
  <si>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8.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</si>
  <si>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</si>
  <si>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</si>
  <si>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</si>
  <si>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</si>
  <si>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</si>
  <si>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</si>
  <si>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</si>
  <si>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</si>
  <si>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_______________
Correos electronicos
</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</si>
  <si>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</si>
  <si>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</si>
  <si>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</si>
  <si>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</si>
  <si>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</si>
  <si>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</si>
  <si>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</si>
  <si>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</si>
  <si>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</si>
  <si>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</si>
  <si>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</si>
  <si>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</si>
  <si>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</si>
  <si>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</si>
  <si>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</si>
  <si>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</si>
  <si>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</si>
  <si>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</si>
  <si>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</si>
  <si>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</si>
  <si>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</si>
  <si>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</si>
  <si>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</si>
  <si>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</si>
  <si>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</si>
  <si>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</si>
  <si>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</si>
  <si>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</si>
  <si>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</si>
  <si>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</si>
  <si>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</si>
  <si>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</si>
  <si>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</si>
  <si>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</si>
  <si>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</si>
  <si>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</si>
  <si>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</si>
  <si>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</si>
  <si>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</si>
  <si>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</si>
  <si>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</si>
  <si>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</si>
  <si>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1. Notificación de circular firmada por la dirección general y   dirigida a los procesos misionales y de apoyo en donde se establezcan los tiempos máximos para atender las solicitudes de material probatorio formuladas por el área juridica para dar respuesta a los requerimientos de los  despachos judiciales.</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</si>
  <si>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</si>
  <si>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</si>
  <si>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</si>
  <si>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</si>
  <si>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</si>
  <si>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</si>
  <si>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</si>
  <si>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</si>
  <si>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Cronograma de mantenimiento
</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</si>
  <si>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</si>
  <si>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</si>
  <si>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</si>
  <si>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</si>
  <si>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</si>
  <si>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</si>
  <si>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</si>
  <si>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</si>
  <si>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</si>
  <si>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</si>
  <si>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</si>
  <si>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</si>
  <si>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</si>
  <si>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</si>
  <si>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</si>
  <si>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</si>
  <si>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</si>
  <si>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5. Ajustar el diseño de las herramientas de medición del desempeño institucional y los controles establecidos para asegurar la captura, procesamiento y entrega de la información.
_______________
</t>
  </si>
  <si>
    <t xml:space="preserve">
Metodologías actualizadas y Lista de asistencia a eventos</t>
  </si>
  <si>
    <t xml:space="preserve">
Envió de correos electrónicos y/o imágenes de inicio en los monitores y/o infografías y/o carteleras informativas y/o publicaciones en la intranet o pagina web</t>
  </si>
  <si>
    <t xml:space="preserve">
Profesionales de apoyo a la Oficina Asesora de planeación </t>
  </si>
  <si>
    <t>Profesionales de apoyo a la Oficina Asesora de planeación</t>
  </si>
  <si>
    <t xml:space="preserve">
_______________
Procedimientos Actualizados
</t>
  </si>
  <si>
    <t xml:space="preserve">
Actualización del Procedimiento SEGUIMIENTO Y MEDICION A LOS PROCESOS  
</t>
  </si>
  <si>
    <t>__________________
Jefe oficina Asesora de Planeación</t>
  </si>
  <si>
    <t>_____________
Memorando de solicitud</t>
  </si>
  <si>
    <t xml:space="preserve">
Profesionales  de apoyo  y jefe de  la Oficina Asesora de planeación </t>
  </si>
  <si>
    <t xml:space="preserve">
Informe resultado FURAG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</si>
  <si>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</si>
  <si>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</si>
  <si>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</si>
  <si>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</si>
  <si>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</si>
  <si>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</si>
  <si>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</si>
  <si>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</si>
  <si>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</si>
  <si>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</si>
  <si>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</si>
  <si>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Se encuentra evidencia disponible en la carpeta drive</t>
  </si>
  <si>
    <t>Actas de reunión de retroalimentación de calidad y oportunidad entrega de información</t>
  </si>
  <si>
    <t>Informe de presentación de información por parte de los contratista de servicios de salud</t>
  </si>
  <si>
    <t>Se encuentra evidencia disponible en la carpeta drive, pero se solicita por correo electronico, clasificar en carpetas las evidencias de acuerdo a cada riesgo y/o numero de fila y/o numero de la actividad, para  que esta sea identificada con mayor facilidad las y hacer mas eficiente la verificacion.</t>
  </si>
  <si>
    <t>No hay acceso a la informacion. Se solicita por correo electronico dar acceso y clasificar en carpetas separadas las evidencias de acuerdo a cada riesgo y/o numero de fila y/o numero de la actividad, para  que esta sea identificada con mayor facilidad las y hacer mas eficiente la verificacion.</t>
  </si>
  <si>
    <t>Se encuentra evidencia disponible en la carpeta drive, pero se solicita por correo electronico, clasificar en carpetas separadas las evidencias de acuerdo a cada riesgo y/o numero de fila y/o numero de la actividad, para  que esta sea identificada con mayor facilidad las y hacer mas eficiente la verificacion.</t>
  </si>
  <si>
    <t>No se evidencia reporte de la actividad, la cual fue programada por el proceso en mesas de trabajo realizadas en junio del 2020, lo anterior se informo por correo electronico y se sugirio que soliciten el cambio de la actividad y/o producto a reportar de forma escrita para presentar ante el comite institucional de gestion y desempeño para aprobacion.</t>
  </si>
  <si>
    <t>No hay evidencia del producto reportar.</t>
  </si>
  <si>
    <t>Mediante contrato 282 de julio 3 de 2020 se comercializaron 5 bienes muebles, con memorando GAD 20202300048353 de junio 16 de 2020 se solicita al Director General la necesidad de comercializar bienes Muebles de propiedad de la entidad ubicados en Fatativa y  Bogotá,; mediante contrato 345 de septiembre 9 de 2020 el FPS entrega en comodato 2 bienes inmuebles ubicados en inmediaciones la antigua Estación Férrea el LIMON Municipio Cisneros Antioquia; por medio de contrato de arrendamiento 336 de agosto de 2020, el FPS entrega en arriendo el inmueble denominado Lote 6 ubicado en Espinal Tolima; con comodato No. 471 de diciembre 17 de 2020 se entregó un vagón No. de VIA 2636 AL Municipio Quimbaya Quindío y con comodato No. 470 de diciembre 15 de 2020 entrego un Vagón al Municipio de Circasia Quindío. Con contrato de arrendamiento No. 472 de diciembre 17 de 2020 suscrito con Sudamérica SAS POR 10 MTS2 de una parte de la casa de Bucaramanga de propiedad de la entida https://drive.google.com/drive/u/0/folders/19qZ7N73uQ74S8n8wE9c-w5w88SEytt2M</t>
  </si>
  <si>
    <t>N/A Verificacion.</t>
  </si>
  <si>
    <t>Mediante contrato 282 de julio 3 de 2020 se comercializaron 5 bienes muebles, con memorando GAD 20202300048353 de junio 16 de 2020 se solicita al Director General la necesidad de comercializar bienes Muebles de propiedad de la entidad ubicados en Fatativa y  Bogotá,; mediante contrato 345 de septiembre 9 de 2020 el FPS entrega en comodato 2 bienes inmuebles ubicados en inmediaciones la antigua Estación Férrea el LIMON Municipio Cisneros Antioquia; por medio de contrato de arrendamiento 336 de agosto de 2020, el FPS entrega en arriendo el inmueble denominado Lote 6 ubicado en Espinal Tolima; con comodato No. 471 de diciembre 17 de 2020 se entregó un vagón No. de VIA 2636 AL Municipio Quimbaya Quindío y con comodato No. 470 de diciembre 15 de 2020 entrego un Vagón al Municipio de Circasia Quindío. Con contrato de arrendamiento No. 472 de diciembre 17 de 2020 suscrito con Sudamérica SAS POR 10 MTS2 de una parte de la casa de Bucaramanga de propiedad de la entidad https://drive.google.com/drive/u/0/folders/19qZ7N73uQ74S8n8wE9c-w5w88SEytt2M</t>
  </si>
  <si>
    <t xml:space="preserve">
Bases de datos actualizada y Formatos diligenciados ((APGSADADFO02) "Reintegro de elementos" y Formato de  "inventario individual" (APGSAGADF014))
</t>
  </si>
  <si>
    <t>Mediante memorando No. 20200000199871 de 12 de noviembre de 2020 se asignó a funcionaria del grupo de contabilidad como responsable de seguimiento a actualizaciones en la normatividad EVIDENCIA: https://drive.google.com/drive/folders/1YxpIWMvPLKqUiFGBUzRG_VtMBKVJwnB7 - ARCHIVO PDF: Asignación Responsable 120204000199871_00001 (1)_firmado</t>
  </si>
  <si>
    <t xml:space="preserve">EL Fondo Pasivo Social de Ferrocarriles gestionó la implementación de facturacion electrónica (Resolución 000042 de mayo de 2020, Decreto 358 de marzo de 2020); como resultado se tramitó la expedicion de la resolución de autorizacion de facturación electronica, se asistió a capacitaciones del SIIF y finalmente se gestionó la compra de la firma digital con el CDP 65220 https://drive.google.com/drive/folders/1YxpIWMvPLKqUiFGBUzRG_VtMBKVJwnB7 - CARPETA: ACTUALIZACION TRIBUTARIA </t>
  </si>
  <si>
    <t>Se  elaboraron  y revisaron  2339 entre  cdp y compromisos de los cuales se revisaron,  aprobaron y firmaron 2325 por parte del Coordinador de Presuuesto y en la parte superior derecha de los cdp´s y compromisos  se evidencia quien lo elaboro.
Los soportes se encuentran en el Drive https://drive.google.com/drive/u/0/folders/1YxpIWMvPLKqUiFGBUzRG_VtMBKVJwnB7 - CARPETA:CDP Y COMPROMISOS</t>
  </si>
  <si>
    <t xml:space="preserve">El GIT de Tesorería mensualmente  entre el 20 y 28 durante el periodo de Julio a Diciembre de 2020 generró el reporte de saldos de ejecuciòn mensual remitiéndo mediante correo electrónico a la Alta Direcciòn, Jefes de Oficina, Líderes de Proceso y Coordinadores con el fin de que se tomaran acciones inmediatas para dar trámite a las obligaciones programadas para pago y de las cuales cada uno de los procesos había solicitado recursos . Durante el  Periodo de Julio a Diciembre se remitieron 6 informes mensuales.
EVIDENCIA  
https://drive.google.com/drive/u/0/folders/1YxpIWMvPLKqUiFGBUzRG_VtMBKVJwnB7 - CARPETA: REPORTE PAC
</t>
  </si>
  <si>
    <t>EL 2 de diciembre se realizó mesa de trabajo con los supervisores para la revisión de compromisos que se encontraban vigentes con el objetivo de ejecutar el PAC al 100% al corte del 31 de diciembre. Por otra parte, el 30 de diciembre se efectuó revisión de las cuentas para tramite de pago y ejecución de PAC, finalmente, el 31 de diciembre se realizó reunion para revisar cuentas de cobro y ejecucion del PAC extraoridinario. EVIDENCIA : https://drive.google.com/drive/folders/1YxpIWMvPLKqUiFGBUzRG_VtMBKVJwnB7 -  CARPETA: MESAS DE TRABAJO</t>
  </si>
  <si>
    <t>Durante el periodo objeto de reporte se ordenaron medidas cuatelares en contra de 15 ejecutados de procedimientos adminisatrtivos de cobro coactivo, toda vez, que se solicitó la actualización de la deuda a subdirecciónn financiera y no no se obtuvieron las mismas, razon por la cual se imposibilitó el decreto de medidas, EVIDENCIA relacion cuadro excel  de actos administartivos</t>
  </si>
  <si>
    <t>No se reporta evidencia</t>
  </si>
  <si>
    <t>No fue realizado en el periodo a reportar, durante el mes de febrero 2021, se asignará formalmente la actividad con cargo a una obligación del contratista que ejecuta la configuración de equipos y que participa en la asignación de equipos.</t>
  </si>
  <si>
    <t xml:space="preserve">
31/12/2020
_______________
</t>
  </si>
  <si>
    <t>No se reporta evidencia ni avance en la actividad</t>
  </si>
  <si>
    <r>
      <t xml:space="preserve">Durante el cuarto trimestre se realizaron 16 auditorias de evaluacion independientes a los siguientes procesos: 
1) Asistencia Juridica. 2) Gestión de Taltento Humano. 3) Seguimiento a historias laborales. 4) Seguimiento a caja menor. 5) Direccionamiento Estrategico. 6) Gestión de servicios de salud. 7) Prestaciones economicas. 8) Atención al ciudadano. 9) Gestión de servicios de salud. 10) Prestaciones economicas. 11) Gestión documental. 12) Asistencia juridica. 13) Gestión de cobro. 14) Gestión de recursos financieros - presupuesto. 15) Gestión de recursos financieros - contabilidad. 16) Gestión de tic´s
Estas auditorias se realizaron con su respectivo informe de las cuales </t>
    </r>
    <r>
      <rPr>
        <sz val="14"/>
        <color theme="1"/>
        <rFont val="Arial Narrow"/>
        <family val="2"/>
      </rPr>
      <t>dos presentaron</t>
    </r>
    <r>
      <rPr>
        <sz val="14"/>
        <rFont val="Arial Narrow"/>
        <family val="2"/>
      </rPr>
      <t xml:space="preserve"> hallazgos. 
Evidencias: https://www.fps.gov.co/informes/informe-de-auditoria-oficina-de-control-interno/168 
</t>
    </r>
  </si>
  <si>
    <t>En el enlace suministrado no direcciona a la evidencia reportada, se solicita muy comedidamente subir la informacion en la carpeta drive habilitada para cada  proceso subir sus evidencias: https://drive.google.com/drive/u/0/folders/1GvYcFavyBDsCBXpJrY4DYHMOdwFGTHA_  en la carpeta Plan Manejo de Riesgos.</t>
  </si>
  <si>
    <t>En el enlace suministrado no direcciona a la evidencia reportada, se solicita muy comedidamente subir la informacion en la carpeta drive habilitada para cada  proceso subir sus evidencias: https://drive.google.com/drive/u/0/folders/1GvYcFavyBDsCBXpJrY4DYHMOdwFGTHA_  en la carpeta Plan Manejo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</si>
</sst>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d/m/yy;@"/>
    <numFmt numFmtId="166" formatCode="d/mm/yyyy;@"/>
  </numFmts>
  <fonts count="22"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6"/>
      <name val="Arial Narrow"/>
      <family val="2"/>
    </font>
    <font>
      <sz val="14"/>
      <color theme="1"/>
      <name val="Arial Narrow"/>
      <family val="2"/>
    </font>
    <font>
      <sz val="14"/>
      <color rgb="FFFF0000"/>
      <name val="Arial Narrow"/>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s>
  <cellStyleXfs count="5">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cellStyleXfs>
  <cellXfs count="518">
    <xf numFmtId="0" fontId="0" fillId="0" borderId="0" xfId="0"/>
    <xf numFmtId="164"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4"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5" fontId="8" fillId="0" borderId="13" xfId="0" applyNumberFormat="1" applyFont="1" applyBorder="1" applyAlignment="1" applyProtection="1">
      <alignment horizontal="justify" vertical="center"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4"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5"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center" wrapText="1"/>
      <protection hidden="1"/>
    </xf>
    <xf numFmtId="165" fontId="8" fillId="0" borderId="18"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5"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5"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5"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4" fontId="6" fillId="0" borderId="0" xfId="2" applyNumberFormat="1" applyFont="1" applyAlignment="1" applyProtection="1">
      <alignment horizontal="center" vertical="center" wrapText="1"/>
      <protection hidden="1"/>
    </xf>
    <xf numFmtId="0" fontId="8" fillId="4" borderId="1" xfId="0" applyFont="1" applyFill="1" applyBorder="1" applyAlignment="1" applyProtection="1">
      <alignment horizontal="justify" vertical="top" wrapText="1"/>
      <protection hidden="1"/>
    </xf>
    <xf numFmtId="0" fontId="13" fillId="4" borderId="1" xfId="0" applyFont="1" applyFill="1" applyBorder="1" applyAlignment="1" applyProtection="1">
      <alignment horizontal="justify" vertical="center" wrapText="1"/>
      <protection hidden="1"/>
    </xf>
    <xf numFmtId="165"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4" fillId="8" borderId="1" xfId="0" applyFont="1" applyFill="1" applyBorder="1" applyAlignment="1" applyProtection="1">
      <alignment horizontal="center" vertical="center" wrapText="1"/>
      <protection hidden="1"/>
    </xf>
    <xf numFmtId="165" fontId="8" fillId="0" borderId="25" xfId="0" applyNumberFormat="1" applyFont="1" applyBorder="1" applyAlignment="1" applyProtection="1">
      <alignment horizontal="justify" vertical="top" wrapText="1"/>
      <protection hidden="1"/>
    </xf>
    <xf numFmtId="165"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5" fontId="8" fillId="0" borderId="26" xfId="0" applyNumberFormat="1" applyFont="1" applyBorder="1" applyAlignment="1" applyProtection="1">
      <alignment horizontal="justify" vertical="center" wrapText="1"/>
      <protection hidden="1"/>
    </xf>
    <xf numFmtId="165"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5" fontId="13" fillId="4" borderId="2" xfId="0" applyNumberFormat="1" applyFont="1" applyFill="1" applyBorder="1" applyAlignment="1" applyProtection="1">
      <alignment horizontal="justify" vertical="center" wrapText="1"/>
      <protection hidden="1"/>
    </xf>
    <xf numFmtId="165" fontId="13" fillId="0" borderId="30" xfId="0" applyNumberFormat="1"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6"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5"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5" fontId="8" fillId="0" borderId="1" xfId="0" applyNumberFormat="1" applyFont="1" applyBorder="1" applyAlignment="1" applyProtection="1">
      <alignment vertical="center" wrapText="1"/>
      <protection hidden="1"/>
    </xf>
    <xf numFmtId="165" fontId="8" fillId="0" borderId="7" xfId="0" applyNumberFormat="1" applyFont="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top" wrapText="1"/>
      <protection hidden="1"/>
    </xf>
    <xf numFmtId="14" fontId="8" fillId="0" borderId="7" xfId="0" applyNumberFormat="1" applyFont="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top" wrapText="1"/>
      <protection hidden="1"/>
    </xf>
    <xf numFmtId="165"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5" fontId="8" fillId="0" borderId="18" xfId="0" applyNumberFormat="1" applyFont="1" applyBorder="1" applyAlignment="1" applyProtection="1">
      <alignment vertical="center" wrapText="1"/>
      <protection hidden="1"/>
    </xf>
    <xf numFmtId="165" fontId="13" fillId="4" borderId="12" xfId="0" applyNumberFormat="1" applyFont="1" applyFill="1" applyBorder="1" applyAlignment="1" applyProtection="1">
      <alignment horizontal="justify" vertical="center" wrapText="1"/>
      <protection hidden="1"/>
    </xf>
    <xf numFmtId="0" fontId="13" fillId="4" borderId="15" xfId="0" applyFont="1" applyFill="1" applyBorder="1" applyAlignment="1" applyProtection="1">
      <alignment horizontal="justify" vertical="center" wrapText="1"/>
      <protection hidden="1"/>
    </xf>
    <xf numFmtId="165" fontId="13" fillId="4" borderId="15" xfId="0" applyNumberFormat="1" applyFont="1" applyFill="1" applyBorder="1" applyAlignment="1" applyProtection="1">
      <alignment horizontal="justify" vertical="center" wrapText="1"/>
      <protection hidden="1"/>
    </xf>
    <xf numFmtId="165" fontId="13" fillId="4" borderId="25" xfId="0" applyNumberFormat="1" applyFont="1" applyFill="1" applyBorder="1" applyAlignment="1" applyProtection="1">
      <alignment horizontal="justify" vertical="center" wrapText="1"/>
      <protection hidden="1"/>
    </xf>
    <xf numFmtId="14" fontId="8" fillId="0" borderId="1"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5"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23"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6"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5" fontId="8" fillId="0" borderId="18" xfId="0" applyNumberFormat="1" applyFont="1" applyBorder="1" applyAlignment="1" applyProtection="1">
      <alignment horizontal="left"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9" fontId="8" fillId="0" borderId="12" xfId="3" applyFont="1" applyBorder="1" applyAlignment="1" applyProtection="1">
      <alignment horizontal="center" vertical="center" wrapText="1"/>
      <protection hidden="1"/>
    </xf>
    <xf numFmtId="165" fontId="8" fillId="0" borderId="12" xfId="0" applyNumberFormat="1" applyFont="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9" fontId="8" fillId="0" borderId="15" xfId="3" applyFont="1" applyBorder="1" applyAlignment="1" applyProtection="1">
      <alignment horizontal="center" vertical="center" wrapText="1"/>
      <protection hidden="1"/>
    </xf>
    <xf numFmtId="9" fontId="8" fillId="0" borderId="7" xfId="3" applyFont="1" applyBorder="1" applyAlignment="1" applyProtection="1">
      <alignment horizontal="center" vertical="center" wrapText="1"/>
      <protection hidden="1"/>
    </xf>
    <xf numFmtId="9" fontId="8" fillId="0" borderId="12"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9" fontId="11" fillId="11" borderId="48" xfId="3" applyFont="1" applyFill="1" applyBorder="1" applyAlignment="1" applyProtection="1">
      <alignment horizontal="center" vertical="center" wrapText="1"/>
      <protection hidden="1"/>
    </xf>
    <xf numFmtId="165" fontId="8" fillId="0" borderId="1" xfId="0" applyNumberFormat="1" applyFont="1" applyBorder="1" applyAlignment="1" applyProtection="1">
      <alignment horizontal="center" vertical="center" wrapText="1"/>
      <protection hidden="1"/>
    </xf>
    <xf numFmtId="0" fontId="8" fillId="4" borderId="13" xfId="0" applyFont="1" applyFill="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0" fontId="8" fillId="4" borderId="18" xfId="0" applyFont="1" applyFill="1" applyBorder="1" applyAlignment="1" applyProtection="1">
      <alignment horizontal="justify" vertical="center" wrapText="1"/>
      <protection hidden="1"/>
    </xf>
    <xf numFmtId="9" fontId="8" fillId="4" borderId="18" xfId="3" applyFont="1" applyFill="1" applyBorder="1" applyAlignment="1" applyProtection="1">
      <alignment horizontal="center" vertical="center" wrapText="1"/>
      <protection hidden="1"/>
    </xf>
    <xf numFmtId="165" fontId="8" fillId="4" borderId="13" xfId="0" applyNumberFormat="1" applyFont="1" applyFill="1" applyBorder="1" applyAlignment="1" applyProtection="1">
      <alignment horizontal="justify" vertical="center" wrapText="1"/>
      <protection hidden="1"/>
    </xf>
    <xf numFmtId="165" fontId="8" fillId="4" borderId="7" xfId="0" applyNumberFormat="1" applyFont="1" applyFill="1" applyBorder="1" applyAlignment="1" applyProtection="1">
      <alignment horizontal="justify" vertical="center" wrapText="1"/>
      <protection hidden="1"/>
    </xf>
    <xf numFmtId="9" fontId="8" fillId="4" borderId="7" xfId="3" applyFont="1" applyFill="1" applyBorder="1" applyAlignment="1" applyProtection="1">
      <alignment horizontal="center" vertical="center" wrapText="1"/>
      <protection hidden="1"/>
    </xf>
    <xf numFmtId="165" fontId="8" fillId="4" borderId="1" xfId="0" applyNumberFormat="1" applyFont="1" applyFill="1" applyBorder="1" applyAlignment="1" applyProtection="1">
      <alignment horizontal="justify" vertical="center" wrapText="1"/>
      <protection hidden="1"/>
    </xf>
    <xf numFmtId="165" fontId="8" fillId="4" borderId="12"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165" fontId="13" fillId="4" borderId="24" xfId="0" applyNumberFormat="1" applyFont="1" applyFill="1" applyBorder="1" applyAlignment="1" applyProtection="1">
      <alignment horizontal="justify"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165"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165" fontId="19" fillId="4" borderId="1" xfId="0" applyNumberFormat="1" applyFont="1" applyFill="1" applyBorder="1" applyAlignment="1" applyProtection="1">
      <alignment horizontal="justify" vertical="center" wrapText="1"/>
      <protection hidden="1"/>
    </xf>
    <xf numFmtId="166" fontId="8" fillId="4" borderId="13" xfId="0" applyNumberFormat="1" applyFont="1" applyFill="1" applyBorder="1" applyAlignment="1" applyProtection="1">
      <alignment horizontal="justify" vertical="center" wrapText="1"/>
      <protection hidden="1"/>
    </xf>
    <xf numFmtId="166" fontId="8" fillId="4" borderId="1" xfId="0" applyNumberFormat="1" applyFont="1" applyFill="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165" fontId="8" fillId="4" borderId="24" xfId="0" applyNumberFormat="1" applyFont="1" applyFill="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center" wrapText="1"/>
      <protection hidden="1"/>
    </xf>
    <xf numFmtId="166" fontId="8" fillId="4" borderId="32" xfId="0" applyNumberFormat="1" applyFont="1" applyFill="1" applyBorder="1" applyAlignment="1" applyProtection="1">
      <alignment horizontal="justify" vertical="center" wrapText="1"/>
      <protection hidden="1"/>
    </xf>
    <xf numFmtId="166" fontId="8" fillId="4" borderId="18" xfId="0" applyNumberFormat="1" applyFont="1" applyFill="1" applyBorder="1" applyAlignment="1" applyProtection="1">
      <alignment horizontal="justify" vertical="center" wrapText="1"/>
      <protection hidden="1"/>
    </xf>
    <xf numFmtId="0" fontId="8" fillId="0" borderId="13" xfId="2" applyFont="1" applyBorder="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0" fontId="8" fillId="0" borderId="7" xfId="2" applyFont="1" applyBorder="1" applyAlignment="1" applyProtection="1">
      <alignment horizontal="justify" vertical="center" wrapText="1"/>
      <protection hidden="1"/>
    </xf>
    <xf numFmtId="9" fontId="8" fillId="0" borderId="7" xfId="4" applyFont="1" applyBorder="1" applyAlignment="1" applyProtection="1">
      <alignment horizontal="center" vertical="center" wrapText="1"/>
      <protection hidden="1"/>
    </xf>
    <xf numFmtId="0" fontId="8" fillId="0" borderId="1" xfId="2" applyFont="1" applyBorder="1" applyAlignment="1" applyProtection="1">
      <alignment horizontal="justify" vertical="center" wrapText="1"/>
      <protection hidden="1"/>
    </xf>
    <xf numFmtId="9" fontId="8" fillId="0" borderId="1" xfId="4" applyFont="1" applyFill="1" applyBorder="1" applyAlignment="1" applyProtection="1">
      <alignment horizontal="center" vertical="center" wrapText="1"/>
      <protection hidden="1"/>
    </xf>
    <xf numFmtId="0" fontId="8" fillId="0" borderId="18" xfId="2" applyFont="1" applyBorder="1" applyAlignment="1" applyProtection="1">
      <alignment horizontal="justify"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165" fontId="11" fillId="0" borderId="15"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20" fillId="0" borderId="1"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24"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5"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1" fillId="4" borderId="18" xfId="3" applyFont="1" applyFill="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9" fontId="20" fillId="4" borderId="13" xfId="3" applyFont="1" applyFill="1" applyBorder="1" applyAlignment="1" applyProtection="1">
      <alignment horizontal="justify" vertical="center" wrapText="1"/>
      <protection hidden="1"/>
    </xf>
    <xf numFmtId="9" fontId="20" fillId="4" borderId="1" xfId="3" applyFont="1" applyFill="1" applyBorder="1" applyAlignment="1" applyProtection="1">
      <alignment horizontal="justify" vertical="center" wrapText="1"/>
      <protection hidden="1"/>
    </xf>
    <xf numFmtId="9" fontId="20" fillId="0" borderId="18" xfId="3" applyFont="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9" fontId="11" fillId="0" borderId="12"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8" borderId="1" xfId="0" applyFont="1" applyFill="1" applyBorder="1" applyAlignment="1" applyProtection="1">
      <alignment horizontal="left" vertical="center" wrapText="1"/>
      <protection hidden="1"/>
    </xf>
    <xf numFmtId="164" fontId="4" fillId="0" borderId="1" xfId="2" applyNumberFormat="1" applyFont="1" applyBorder="1" applyAlignment="1">
      <alignment horizontal="center" vertical="center" wrapText="1"/>
    </xf>
    <xf numFmtId="0" fontId="8" fillId="0" borderId="15"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36" xfId="0" applyFont="1" applyBorder="1" applyAlignment="1" applyProtection="1">
      <alignment horizontal="justify"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9" fillId="0" borderId="21"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165" fontId="11" fillId="0" borderId="13" xfId="0" applyNumberFormat="1"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165" fontId="11" fillId="0" borderId="15" xfId="0" applyNumberFormat="1" applyFont="1" applyBorder="1" applyAlignment="1" applyProtection="1">
      <alignment horizontal="justify" vertical="center" wrapText="1"/>
      <protection hidden="1"/>
    </xf>
    <xf numFmtId="165" fontId="11" fillId="0" borderId="32" xfId="0" applyNumberFormat="1" applyFont="1" applyBorder="1" applyAlignment="1" applyProtection="1">
      <alignment horizontal="justify" vertical="center" wrapText="1"/>
      <protection hidden="1"/>
    </xf>
    <xf numFmtId="165" fontId="11" fillId="0" borderId="24" xfId="0" applyNumberFormat="1" applyFont="1" applyBorder="1" applyAlignment="1" applyProtection="1">
      <alignment horizontal="justify"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8" fillId="0" borderId="12"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6" fillId="0" borderId="12"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9" fontId="20" fillId="0" borderId="15" xfId="3" applyFont="1" applyBorder="1" applyAlignment="1" applyProtection="1">
      <alignment horizontal="center" vertical="center" wrapText="1"/>
      <protection hidden="1"/>
    </xf>
    <xf numFmtId="9" fontId="20" fillId="0" borderId="32" xfId="3" applyFont="1" applyBorder="1" applyAlignment="1" applyProtection="1">
      <alignment horizontal="center" vertical="center" wrapText="1"/>
      <protection hidden="1"/>
    </xf>
    <xf numFmtId="9" fontId="20" fillId="0" borderId="24" xfId="3" applyFont="1" applyBorder="1" applyAlignment="1" applyProtection="1">
      <alignment horizontal="center" vertical="center" wrapText="1"/>
      <protection hidden="1"/>
    </xf>
    <xf numFmtId="9" fontId="20" fillId="0" borderId="15" xfId="0" applyNumberFormat="1" applyFont="1" applyBorder="1" applyAlignment="1" applyProtection="1">
      <alignment horizontal="center" vertical="center" wrapText="1"/>
      <protection hidden="1"/>
    </xf>
    <xf numFmtId="9" fontId="20" fillId="0" borderId="32" xfId="0" applyNumberFormat="1" applyFont="1" applyBorder="1" applyAlignment="1" applyProtection="1">
      <alignment horizontal="center" vertical="center" wrapText="1"/>
      <protection hidden="1"/>
    </xf>
    <xf numFmtId="9" fontId="20" fillId="0" borderId="24" xfId="0" applyNumberFormat="1" applyFont="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8" fillId="0" borderId="39"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8" fillId="0" borderId="1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textRotation="90" wrapText="1"/>
      <protection hidden="1"/>
    </xf>
    <xf numFmtId="0" fontId="9" fillId="5" borderId="12"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8" fillId="0" borderId="3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10" fillId="0" borderId="12"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8" fillId="0" borderId="15"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8" fillId="0" borderId="34"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0" fontId="13" fillId="0" borderId="15"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textRotation="90" wrapText="1"/>
      <protection hidden="1"/>
    </xf>
    <xf numFmtId="0" fontId="13" fillId="0" borderId="1" xfId="0" applyFont="1"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8" fillId="0" borderId="1"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9" fillId="6" borderId="24" xfId="0" applyFont="1" applyFill="1" applyBorder="1" applyAlignment="1" applyProtection="1">
      <alignment horizontal="center" vertical="center" wrapText="1"/>
      <protection hidden="1"/>
    </xf>
    <xf numFmtId="0" fontId="17" fillId="0" borderId="12"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165" fontId="11" fillId="0" borderId="12" xfId="0" applyNumberFormat="1" applyFont="1" applyBorder="1" applyAlignment="1" applyProtection="1">
      <alignment horizontal="justify" vertical="center" wrapText="1"/>
      <protection hidden="1"/>
    </xf>
    <xf numFmtId="0" fontId="9" fillId="10" borderId="15" xfId="0" applyFont="1" applyFill="1" applyBorder="1" applyAlignment="1" applyProtection="1">
      <alignment horizontal="center" vertical="center" wrapText="1"/>
      <protection hidden="1"/>
    </xf>
    <xf numFmtId="0" fontId="9" fillId="10" borderId="24"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8"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0" fontId="9" fillId="10" borderId="7" xfId="0" applyFont="1" applyFill="1" applyBorder="1" applyAlignment="1" applyProtection="1">
      <alignment horizontal="center" vertical="center" wrapText="1"/>
      <protection hidden="1"/>
    </xf>
  </cellXfs>
  <cellStyles count="5">
    <cellStyle name="Hipervínculo" xfId="1" builtinId="8"/>
    <cellStyle name="Normal" xfId="0" builtinId="0"/>
    <cellStyle name="Normal 2" xfId="2" xr:uid="{00000000-0005-0000-0000-000002000000}"/>
    <cellStyle name="Porcentaje" xfId="3" builtinId="5"/>
    <cellStyle name="Porcentual 2" xfId="4" xr:uid="{7684E9F1-3AA6-4046-B4C6-A3F459756BCF}"/>
  </cellStyles>
  <dxfs count="31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D5A27"/>
      <color rgb="FF20E820"/>
      <color rgb="FF55CB55"/>
      <color rgb="FFFFCC66"/>
      <color rgb="FF41D9E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los/Documents/MYM/DE/Ficha_Integral_del_Riesgo_u_Oportunidad%20D.E.%20%20%20%20%20%20%2019-08-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los/Documents/GTH/GTH%20-%20FICHA%20RIESGOS%20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los/Documents/AJ/AJ%20-%20FICHA%20RIESGOS%20202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los/Documents/MYM/V.3%20MYM%20DEF.%20RIESGOS%2018-08-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los/Documents/MYM/GPE/GPE%20-%20FICHA%20DE%20RIESGOS%202020.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los/Documents/GPE/GPE%20-%20FICHA%20DE%20RIESGOS%20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los/Documents/DE/Ficha_Integral_del_Riesgo_u_Oportunidad%20D.E.%20%20%20%20%20%20%2019-08-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cell r="E16" t="str">
            <v>Inexactitud</v>
          </cell>
          <cell r="F16" t="str">
            <v>Inexactitud</v>
          </cell>
          <cell r="AD16" t="str">
            <v>--- Ningún Procedimiento Administrativo</v>
          </cell>
        </row>
        <row r="17">
          <cell r="C17"/>
          <cell r="AD17" t="str">
            <v>--- Ningún Trámite y Procedimiento Administrativo</v>
          </cell>
        </row>
        <row r="18">
          <cell r="C18"/>
          <cell r="AD18"/>
        </row>
        <row r="19">
          <cell r="C19"/>
          <cell r="AD19" t="str">
            <v>TRAMITES</v>
          </cell>
        </row>
        <row r="20">
          <cell r="C20"/>
          <cell r="AD20" t="str">
            <v>OPAS</v>
          </cell>
        </row>
        <row r="21">
          <cell r="C21"/>
          <cell r="AD21"/>
        </row>
        <row r="22">
          <cell r="C22"/>
          <cell r="AD22"/>
        </row>
        <row r="23">
          <cell r="C23"/>
          <cell r="AD23"/>
        </row>
        <row r="24">
          <cell r="C24"/>
          <cell r="AD24"/>
        </row>
        <row r="25">
          <cell r="C25"/>
          <cell r="AD25"/>
        </row>
        <row r="26">
          <cell r="C26"/>
          <cell r="AD26"/>
        </row>
        <row r="27">
          <cell r="C27"/>
          <cell r="AD27"/>
        </row>
        <row r="28">
          <cell r="C28"/>
          <cell r="AD28"/>
        </row>
        <row r="29">
          <cell r="AD29"/>
        </row>
        <row r="30">
          <cell r="AD30"/>
        </row>
        <row r="31">
          <cell r="AD31"/>
        </row>
        <row r="32">
          <cell r="AD32"/>
        </row>
        <row r="33">
          <cell r="AD33"/>
        </row>
        <row r="34">
          <cell r="AD34"/>
        </row>
        <row r="35">
          <cell r="AD35"/>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39">
          <cell r="J39" t="str">
            <v>Demoras en los trámites ocasionada por la falta de respuesta o respuesta extemporanea de las otras dependencias de la Entidad.</v>
          </cell>
        </row>
        <row r="40">
          <cell r="J40"/>
        </row>
        <row r="41">
          <cell r="J41"/>
        </row>
        <row r="42">
          <cell r="J42"/>
        </row>
        <row r="43">
          <cell r="J43"/>
        </row>
        <row r="44">
          <cell r="J44"/>
        </row>
        <row r="45">
          <cell r="J45"/>
        </row>
        <row r="46">
          <cell r="J46"/>
        </row>
        <row r="47">
          <cell r="J47"/>
        </row>
        <row r="48">
          <cell r="J48"/>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row>
        <row r="53">
          <cell r="J53"/>
        </row>
        <row r="54">
          <cell r="J54"/>
        </row>
        <row r="55">
          <cell r="J55"/>
        </row>
        <row r="56">
          <cell r="J56"/>
        </row>
        <row r="57">
          <cell r="J57"/>
        </row>
        <row r="58">
          <cell r="J58"/>
        </row>
        <row r="59">
          <cell r="J59"/>
        </row>
        <row r="60">
          <cell r="J60"/>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row>
        <row r="43">
          <cell r="AD43"/>
        </row>
        <row r="44">
          <cell r="AD44"/>
        </row>
        <row r="45">
          <cell r="AD45"/>
        </row>
        <row r="46">
          <cell r="AD46"/>
        </row>
        <row r="47">
          <cell r="AD47"/>
        </row>
        <row r="48">
          <cell r="AD48"/>
        </row>
        <row r="49">
          <cell r="AD49"/>
        </row>
        <row r="50">
          <cell r="AD50"/>
        </row>
        <row r="51">
          <cell r="J51" t="str">
            <v xml:space="preserve">   
Traslado del negocio de pensiones a la UGPP
</v>
          </cell>
          <cell r="AD51"/>
        </row>
        <row r="52">
          <cell r="J52" t="str">
            <v xml:space="preserve">Cambios en la normatividad </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cell r="AL88"/>
          <cell r="AR88" t="str">
            <v/>
          </cell>
          <cell r="AT88" t="str">
            <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row>
        <row r="31">
          <cell r="D31"/>
        </row>
        <row r="32">
          <cell r="D32"/>
        </row>
        <row r="33">
          <cell r="D33"/>
        </row>
        <row r="34">
          <cell r="D34"/>
        </row>
        <row r="39">
          <cell r="J39" t="str">
            <v>Falta de comunicación asertiva y efectiva entre las áreas responsables de la formulación del anteproyecto del presupuesto.</v>
          </cell>
        </row>
        <row r="40">
          <cell r="J40"/>
        </row>
        <row r="41">
          <cell r="J41"/>
        </row>
        <row r="42">
          <cell r="J42"/>
        </row>
        <row r="43">
          <cell r="J43"/>
        </row>
        <row r="44">
          <cell r="J44"/>
        </row>
        <row r="45">
          <cell r="J45"/>
        </row>
        <row r="46">
          <cell r="J46"/>
        </row>
        <row r="47">
          <cell r="J47"/>
        </row>
        <row r="48">
          <cell r="J48"/>
        </row>
        <row r="51">
          <cell r="J51" t="str">
            <v>Reducción de presupuesto por las políticas impartidas del Gobierno Nación,  tanto de los Rubros presupuestales de Ingresos como de Gastos.</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51">
          <cell r="J51" t="str">
            <v xml:space="preserve">Cambios en la normatividad </v>
          </cell>
        </row>
        <row r="52">
          <cell r="J52" t="str">
            <v xml:space="preserve">
Sanciones por parte de Entes de control </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cell r="AH155"/>
          <cell r="AQ155"/>
          <cell r="BA155"/>
          <cell r="BG155"/>
        </row>
        <row r="156">
          <cell r="V156"/>
          <cell r="AH156"/>
          <cell r="AQ156"/>
          <cell r="BA156"/>
          <cell r="BG156"/>
        </row>
        <row r="157">
          <cell r="V157"/>
          <cell r="AH157"/>
          <cell r="AQ157"/>
          <cell r="BA157"/>
          <cell r="BG157"/>
        </row>
        <row r="158">
          <cell r="V158"/>
          <cell r="AH158"/>
          <cell r="AQ158"/>
          <cell r="BA158"/>
          <cell r="BG158"/>
        </row>
        <row r="159">
          <cell r="V159"/>
          <cell r="AH159"/>
          <cell r="AQ159"/>
          <cell r="BA159"/>
          <cell r="BG159"/>
        </row>
        <row r="160">
          <cell r="V160"/>
          <cell r="AH160"/>
          <cell r="AQ160"/>
          <cell r="BA160"/>
          <cell r="BG160"/>
        </row>
        <row r="161">
          <cell r="V161"/>
          <cell r="AH161"/>
          <cell r="AQ161"/>
          <cell r="BA161"/>
          <cell r="BG161"/>
        </row>
        <row r="162">
          <cell r="V162"/>
          <cell r="AH162"/>
          <cell r="AQ162"/>
          <cell r="BA162"/>
          <cell r="BG162"/>
        </row>
        <row r="163">
          <cell r="V163"/>
          <cell r="AH163"/>
          <cell r="AQ163"/>
          <cell r="BA163"/>
          <cell r="BG163"/>
        </row>
        <row r="164">
          <cell r="V164"/>
          <cell r="AH164"/>
          <cell r="AQ164"/>
          <cell r="BA164"/>
          <cell r="BG164"/>
        </row>
        <row r="165">
          <cell r="V165"/>
          <cell r="AH165"/>
          <cell r="AQ165"/>
          <cell r="BA165"/>
          <cell r="BG165"/>
        </row>
        <row r="166">
          <cell r="V166"/>
          <cell r="AH166"/>
          <cell r="AQ166"/>
          <cell r="BA166"/>
          <cell r="BG166"/>
        </row>
        <row r="167">
          <cell r="V167"/>
          <cell r="AH167"/>
          <cell r="AQ167"/>
          <cell r="BA167"/>
          <cell r="BG167"/>
        </row>
        <row r="168">
          <cell r="V168"/>
          <cell r="AH168"/>
          <cell r="AQ168"/>
          <cell r="BA168"/>
          <cell r="BG168"/>
        </row>
        <row r="169">
          <cell r="V169"/>
          <cell r="AH169"/>
          <cell r="AQ169"/>
          <cell r="BA169"/>
          <cell r="BG169"/>
        </row>
        <row r="170">
          <cell r="V170"/>
          <cell r="AH170"/>
          <cell r="AQ170"/>
          <cell r="BA170"/>
          <cell r="BG170"/>
        </row>
        <row r="171">
          <cell r="V171"/>
          <cell r="AH171"/>
          <cell r="AQ171"/>
          <cell r="BA171"/>
          <cell r="BG171"/>
        </row>
        <row r="172">
          <cell r="V172"/>
          <cell r="AH172"/>
          <cell r="AQ172"/>
          <cell r="BA172"/>
          <cell r="BG172"/>
        </row>
        <row r="173">
          <cell r="V173"/>
          <cell r="AH173"/>
          <cell r="AQ173"/>
          <cell r="BA173"/>
          <cell r="BG173"/>
        </row>
        <row r="174">
          <cell r="V174"/>
          <cell r="AH174"/>
          <cell r="AQ174"/>
          <cell r="BA174"/>
          <cell r="BG174"/>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row>
        <row r="31">
          <cell r="D31"/>
        </row>
        <row r="32">
          <cell r="D32"/>
        </row>
        <row r="33">
          <cell r="D33"/>
        </row>
        <row r="34">
          <cell r="D34"/>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row>
        <row r="45">
          <cell r="J45"/>
        </row>
        <row r="46">
          <cell r="J46"/>
        </row>
        <row r="47">
          <cell r="J47"/>
        </row>
        <row r="48">
          <cell r="J48"/>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row>
        <row r="55">
          <cell r="J55"/>
        </row>
        <row r="56">
          <cell r="J56"/>
        </row>
        <row r="57">
          <cell r="J57"/>
        </row>
        <row r="58">
          <cell r="J58"/>
        </row>
        <row r="59">
          <cell r="J59"/>
        </row>
        <row r="60">
          <cell r="J60"/>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row>
        <row r="31">
          <cell r="D31"/>
        </row>
        <row r="32">
          <cell r="D32"/>
        </row>
        <row r="33">
          <cell r="D33"/>
        </row>
        <row r="34">
          <cell r="D34"/>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row>
        <row r="31">
          <cell r="D31"/>
        </row>
        <row r="32">
          <cell r="D32"/>
        </row>
        <row r="33">
          <cell r="D33"/>
        </row>
        <row r="34">
          <cell r="D34"/>
        </row>
        <row r="39">
          <cell r="J39" t="str">
            <v>Falta de coordinación entre las dependencias encargadas de la defensa, las áreas misionales y de apoyo</v>
          </cell>
        </row>
        <row r="40">
          <cell r="J40"/>
        </row>
        <row r="41">
          <cell r="J41"/>
        </row>
        <row r="42">
          <cell r="J42"/>
        </row>
        <row r="43">
          <cell r="J43"/>
        </row>
        <row r="44">
          <cell r="J44"/>
        </row>
        <row r="45">
          <cell r="J45"/>
        </row>
        <row r="46">
          <cell r="J46"/>
        </row>
        <row r="47">
          <cell r="J47"/>
        </row>
        <row r="48">
          <cell r="J48"/>
        </row>
        <row r="51">
          <cell r="J51" t="str">
            <v>Desconocimiento de demandas o procesos, debido a deficiencias en la notificación de la Entidad</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cell r="AL88" t="str">
            <v/>
          </cell>
          <cell r="AR88" t="str">
            <v/>
          </cell>
          <cell r="AT88" t="str">
            <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cell r="AL88"/>
          <cell r="AR88"/>
          <cell r="AT88"/>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Cambio de Gobierno y /o administración</v>
          </cell>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Posible (3)</v>
          </cell>
        </row>
        <row r="130">
          <cell r="AP130"/>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u/0/folders/1QxGUfzPpPxxj1zVq8U_8sqCSRrq0oej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00000"/>
  </sheetPr>
  <dimension ref="A1:BG126"/>
  <sheetViews>
    <sheetView showGridLines="0" tabSelected="1" view="pageBreakPreview" zoomScale="53" zoomScaleNormal="44" zoomScaleSheetLayoutView="53" zoomScalePageLayoutView="53" workbookViewId="0">
      <selection activeCell="C9" sqref="C9:AX10"/>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00.7109375" style="205" customWidth="1"/>
    <col min="38" max="38" width="25.7109375" style="194" customWidth="1"/>
    <col min="39" max="39" width="100.7109375" style="249" customWidth="1"/>
    <col min="40" max="40" width="100.7109375" style="7" customWidth="1"/>
    <col min="41" max="41" width="61.28515625" style="7" customWidth="1"/>
    <col min="42" max="42" width="64.140625" style="7" customWidth="1"/>
    <col min="43" max="44" width="30.7109375" style="30" customWidth="1"/>
    <col min="45" max="45" width="100.7109375" style="205" customWidth="1"/>
    <col min="46" max="46" width="25.7109375" style="152" customWidth="1"/>
    <col min="47" max="47" width="100.7109375" style="249" customWidth="1"/>
    <col min="48" max="50" width="60.7109375" style="7" customWidth="1"/>
    <col min="51" max="54" width="11.42578125" style="7" customWidth="1"/>
    <col min="55" max="16384" width="11.42578125" style="7"/>
  </cols>
  <sheetData>
    <row r="1" spans="1:50" s="4" customFormat="1" ht="38.450000000000003" customHeight="1" x14ac:dyDescent="0.3">
      <c r="A1" s="284"/>
      <c r="B1" s="284"/>
      <c r="C1" s="284"/>
      <c r="D1" s="69" t="s">
        <v>0</v>
      </c>
      <c r="E1" s="300" t="s">
        <v>41</v>
      </c>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2"/>
      <c r="AS1" s="195"/>
      <c r="AT1" s="157"/>
      <c r="AU1" s="245"/>
      <c r="AV1" s="276"/>
      <c r="AW1" s="277"/>
      <c r="AX1" s="278"/>
    </row>
    <row r="2" spans="1:50" s="4" customFormat="1" ht="38.450000000000003" customHeight="1" x14ac:dyDescent="0.3">
      <c r="A2" s="284"/>
      <c r="B2" s="284"/>
      <c r="C2" s="284"/>
      <c r="D2" s="69" t="s">
        <v>1</v>
      </c>
      <c r="E2" s="300" t="s">
        <v>46</v>
      </c>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2"/>
      <c r="AS2" s="196"/>
      <c r="AT2" s="158"/>
      <c r="AU2" s="246"/>
      <c r="AV2" s="279"/>
      <c r="AW2" s="280"/>
      <c r="AX2" s="281"/>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97"/>
      <c r="AL3" s="148"/>
      <c r="AM3" s="247"/>
      <c r="AN3" s="13"/>
      <c r="AO3" s="13"/>
      <c r="AP3" s="13"/>
      <c r="AQ3" s="13"/>
      <c r="AR3" s="13"/>
      <c r="AS3" s="197"/>
      <c r="AT3" s="148"/>
      <c r="AU3" s="247"/>
      <c r="AV3" s="13"/>
      <c r="AW3" s="13"/>
      <c r="AX3" s="13"/>
    </row>
    <row r="4" spans="1:50" s="4" customFormat="1" ht="31.5" customHeight="1" x14ac:dyDescent="0.3">
      <c r="A4" s="303" t="s">
        <v>2</v>
      </c>
      <c r="B4" s="303"/>
      <c r="C4" s="304">
        <v>44196</v>
      </c>
      <c r="D4" s="304"/>
      <c r="E4" s="304"/>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98"/>
      <c r="AL4" s="149"/>
      <c r="AM4" s="248"/>
      <c r="AN4" s="2"/>
      <c r="AO4" s="2"/>
      <c r="AP4" s="2"/>
      <c r="AQ4" s="2"/>
      <c r="AR4" s="2"/>
      <c r="AS4" s="198"/>
      <c r="AT4" s="149"/>
      <c r="AU4" s="248"/>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98"/>
      <c r="AL5" s="149"/>
      <c r="AM5" s="248"/>
      <c r="AN5" s="2"/>
      <c r="AO5" s="2"/>
      <c r="AP5" s="2"/>
      <c r="AQ5" s="2"/>
      <c r="AR5" s="2"/>
      <c r="AS5" s="198"/>
      <c r="AT5" s="149"/>
      <c r="AU5" s="248"/>
      <c r="AV5" s="2"/>
      <c r="AW5" s="2"/>
      <c r="AX5" s="2"/>
    </row>
    <row r="6" spans="1:50" s="4" customFormat="1" ht="5.0999999999999996" customHeight="1" x14ac:dyDescent="0.3">
      <c r="A6" s="34"/>
      <c r="B6" s="282"/>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row>
    <row r="7" spans="1:50" s="4" customFormat="1" ht="29.25" customHeight="1" x14ac:dyDescent="0.3">
      <c r="A7" s="333" t="s">
        <v>38</v>
      </c>
      <c r="B7" s="333"/>
      <c r="C7" s="340" t="s">
        <v>39</v>
      </c>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2"/>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99"/>
      <c r="AL8" s="192"/>
      <c r="AM8" s="249"/>
      <c r="AQ8" s="18"/>
      <c r="AR8" s="18"/>
      <c r="AS8" s="199"/>
      <c r="AT8" s="150"/>
      <c r="AU8" s="249"/>
    </row>
    <row r="9" spans="1:50" s="4" customFormat="1" ht="21" customHeight="1" x14ac:dyDescent="0.3">
      <c r="A9" s="333" t="s">
        <v>3</v>
      </c>
      <c r="B9" s="333"/>
      <c r="C9" s="334" t="s">
        <v>40</v>
      </c>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s="4" customFormat="1" ht="15.75" customHeight="1" x14ac:dyDescent="0.3">
      <c r="A10" s="333"/>
      <c r="B10" s="333"/>
      <c r="C10" s="337"/>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s="4" customFormat="1" ht="11.25" customHeight="1" thickBot="1" x14ac:dyDescent="0.35">
      <c r="A11" s="64"/>
      <c r="B11" s="65"/>
      <c r="C11" s="65"/>
      <c r="D11" s="65"/>
      <c r="E11" s="65"/>
      <c r="F11" s="66"/>
      <c r="G11" s="66"/>
      <c r="H11" s="66"/>
      <c r="I11" s="66"/>
      <c r="J11" s="66"/>
      <c r="K11" s="67"/>
      <c r="L11" s="67"/>
      <c r="M11" s="67"/>
      <c r="N11" s="66"/>
      <c r="O11" s="66"/>
      <c r="P11" s="68"/>
      <c r="Q11" s="68"/>
      <c r="R11" s="68"/>
      <c r="S11" s="68"/>
      <c r="T11" s="68"/>
      <c r="U11" s="66"/>
      <c r="V11" s="68"/>
      <c r="W11" s="68"/>
      <c r="X11" s="68"/>
      <c r="Y11" s="68"/>
      <c r="Z11" s="68"/>
      <c r="AA11" s="68"/>
      <c r="AB11" s="68"/>
      <c r="AC11" s="64"/>
      <c r="AD11" s="65"/>
      <c r="AE11" s="64"/>
      <c r="AF11" s="65"/>
      <c r="AG11" s="65"/>
      <c r="AH11" s="65"/>
      <c r="AI11" s="67"/>
      <c r="AJ11" s="67"/>
      <c r="AK11" s="200"/>
      <c r="AL11" s="193"/>
      <c r="AM11" s="250"/>
      <c r="AN11" s="65"/>
      <c r="AO11" s="65"/>
      <c r="AP11" s="65"/>
      <c r="AQ11" s="68"/>
      <c r="AR11" s="68"/>
      <c r="AS11" s="200"/>
      <c r="AT11" s="151"/>
      <c r="AU11" s="250"/>
      <c r="AV11" s="65"/>
      <c r="AW11" s="65"/>
      <c r="AX11" s="65"/>
    </row>
    <row r="12" spans="1:50" s="18" customFormat="1" ht="56.25" customHeight="1" x14ac:dyDescent="0.3">
      <c r="A12" s="291" t="s">
        <v>0</v>
      </c>
      <c r="B12" s="293" t="s">
        <v>4</v>
      </c>
      <c r="C12" s="295" t="s">
        <v>5</v>
      </c>
      <c r="D12" s="285" t="s">
        <v>6</v>
      </c>
      <c r="E12" s="287"/>
      <c r="F12" s="264" t="s">
        <v>7</v>
      </c>
      <c r="G12" s="297" t="s">
        <v>8</v>
      </c>
      <c r="H12" s="289" t="s">
        <v>9</v>
      </c>
      <c r="I12" s="299"/>
      <c r="J12" s="295" t="s">
        <v>10</v>
      </c>
      <c r="K12" s="288" t="s">
        <v>11</v>
      </c>
      <c r="L12" s="289"/>
      <c r="M12" s="289"/>
      <c r="N12" s="299"/>
      <c r="O12" s="285" t="s">
        <v>12</v>
      </c>
      <c r="P12" s="286"/>
      <c r="Q12" s="286"/>
      <c r="R12" s="286"/>
      <c r="S12" s="286"/>
      <c r="T12" s="287"/>
      <c r="U12" s="285" t="s">
        <v>13</v>
      </c>
      <c r="V12" s="286"/>
      <c r="W12" s="286"/>
      <c r="X12" s="286"/>
      <c r="Y12" s="286"/>
      <c r="Z12" s="287"/>
      <c r="AA12" s="288" t="s">
        <v>14</v>
      </c>
      <c r="AB12" s="289"/>
      <c r="AC12" s="289"/>
      <c r="AD12" s="290"/>
      <c r="AE12" s="399" t="s">
        <v>30</v>
      </c>
      <c r="AF12" s="343" t="s">
        <v>408</v>
      </c>
      <c r="AG12" s="286"/>
      <c r="AH12" s="286"/>
      <c r="AI12" s="286"/>
      <c r="AJ12" s="287"/>
      <c r="AK12" s="398" t="s">
        <v>413</v>
      </c>
      <c r="AL12" s="398"/>
      <c r="AM12" s="372" t="s">
        <v>770</v>
      </c>
      <c r="AN12" s="344" t="s">
        <v>411</v>
      </c>
      <c r="AO12" s="345"/>
      <c r="AP12" s="345"/>
      <c r="AQ12" s="345"/>
      <c r="AR12" s="345"/>
      <c r="AS12" s="398" t="s">
        <v>412</v>
      </c>
      <c r="AT12" s="398"/>
      <c r="AU12" s="372" t="s">
        <v>770</v>
      </c>
      <c r="AV12" s="299" t="s">
        <v>37</v>
      </c>
      <c r="AW12" s="297" t="s">
        <v>32</v>
      </c>
      <c r="AX12" s="347" t="s">
        <v>33</v>
      </c>
    </row>
    <row r="13" spans="1:50" s="18" customFormat="1" ht="165" customHeight="1" thickBot="1" x14ac:dyDescent="0.35">
      <c r="A13" s="292"/>
      <c r="B13" s="294"/>
      <c r="C13" s="296"/>
      <c r="D13" s="265" t="s">
        <v>15</v>
      </c>
      <c r="E13" s="265" t="s">
        <v>16</v>
      </c>
      <c r="F13" s="266" t="s">
        <v>17</v>
      </c>
      <c r="G13" s="298"/>
      <c r="H13" s="267" t="s">
        <v>18</v>
      </c>
      <c r="I13" s="268" t="s">
        <v>19</v>
      </c>
      <c r="J13" s="296"/>
      <c r="K13" s="269" t="s">
        <v>20</v>
      </c>
      <c r="L13" s="269" t="s">
        <v>21</v>
      </c>
      <c r="M13" s="270" t="s">
        <v>22</v>
      </c>
      <c r="N13" s="270" t="s">
        <v>23</v>
      </c>
      <c r="O13" s="265" t="s">
        <v>24</v>
      </c>
      <c r="P13" s="271" t="s">
        <v>25</v>
      </c>
      <c r="Q13" s="271" t="s">
        <v>26</v>
      </c>
      <c r="R13" s="271" t="s">
        <v>27</v>
      </c>
      <c r="S13" s="271" t="s">
        <v>28</v>
      </c>
      <c r="T13" s="271" t="s">
        <v>29</v>
      </c>
      <c r="U13" s="265" t="s">
        <v>24</v>
      </c>
      <c r="V13" s="271" t="s">
        <v>25</v>
      </c>
      <c r="W13" s="271" t="s">
        <v>26</v>
      </c>
      <c r="X13" s="271" t="s">
        <v>27</v>
      </c>
      <c r="Y13" s="271" t="s">
        <v>28</v>
      </c>
      <c r="Z13" s="271" t="s">
        <v>29</v>
      </c>
      <c r="AA13" s="269" t="s">
        <v>20</v>
      </c>
      <c r="AB13" s="269" t="s">
        <v>21</v>
      </c>
      <c r="AC13" s="270" t="s">
        <v>22</v>
      </c>
      <c r="AD13" s="272" t="s">
        <v>23</v>
      </c>
      <c r="AE13" s="400"/>
      <c r="AF13" s="273" t="s">
        <v>31</v>
      </c>
      <c r="AG13" s="265" t="s">
        <v>32</v>
      </c>
      <c r="AH13" s="265" t="s">
        <v>33</v>
      </c>
      <c r="AI13" s="265" t="s">
        <v>34</v>
      </c>
      <c r="AJ13" s="265" t="s">
        <v>35</v>
      </c>
      <c r="AK13" s="274" t="s">
        <v>409</v>
      </c>
      <c r="AL13" s="275" t="s">
        <v>410</v>
      </c>
      <c r="AM13" s="373"/>
      <c r="AN13" s="273" t="s">
        <v>36</v>
      </c>
      <c r="AO13" s="265" t="s">
        <v>32</v>
      </c>
      <c r="AP13" s="265" t="s">
        <v>33</v>
      </c>
      <c r="AQ13" s="265" t="s">
        <v>34</v>
      </c>
      <c r="AR13" s="265" t="s">
        <v>35</v>
      </c>
      <c r="AS13" s="274" t="s">
        <v>409</v>
      </c>
      <c r="AT13" s="275" t="s">
        <v>410</v>
      </c>
      <c r="AU13" s="373"/>
      <c r="AV13" s="346"/>
      <c r="AW13" s="298"/>
      <c r="AX13" s="348"/>
    </row>
    <row r="14" spans="1:50" s="81" customFormat="1" ht="12" customHeight="1" thickBot="1" x14ac:dyDescent="0.3">
      <c r="AK14" s="201"/>
      <c r="AL14" s="153"/>
      <c r="AM14" s="251"/>
      <c r="AS14" s="201"/>
      <c r="AT14" s="153"/>
      <c r="AU14" s="251"/>
    </row>
    <row r="15" spans="1:50" s="39" customFormat="1" ht="348.75" customHeight="1" x14ac:dyDescent="0.25">
      <c r="A15" s="327" t="s">
        <v>44</v>
      </c>
      <c r="B15" s="129" t="str">
        <f>IF([3]Ficha1!$V$13="","",[3]Ficha1!$V$13)</f>
        <v xml:space="preserve">Riesgo de Gestión </v>
      </c>
      <c r="C15" s="129" t="str">
        <f>IF([3]Ficha1!$AY$24="","",[3]Ficha1!$AY$24)</f>
        <v>Operativo</v>
      </c>
      <c r="D15" s="132" t="s">
        <v>158</v>
      </c>
      <c r="E15" s="132" t="s">
        <v>293</v>
      </c>
      <c r="F15" s="131" t="str">
        <f>CONCATENATE(IF([3]Ficha1!$D$29="","",[3]Ficha1!$D$29),"
",IF([3]Ficha1!$D$30="","",[3]Ficha1!$D$30),"
",IF([3]Ficha1!$D$31="","",[3]Ficha1!$D$31),"
",IF([3]Ficha1!$D$32="","",[3]Ficha1!$D$32),"
",IF([3]Ficha1!$D$33="","",[3]Ficha1!$D$33),"
",IF([3]Ficha1!$D$34="","",[3]Ficha1!$D$34))</f>
        <v xml:space="preserve">--- Ningún Trámite y Procedimiento Administrativo
</v>
      </c>
      <c r="G15" s="131" t="str">
        <f>IF([3]Ficha1!$AD$29="","",[3]Ficha1!$AD$29)</f>
        <v>Todos los procesos en el Sistema Integrado de Gestión</v>
      </c>
      <c r="H15" s="131" t="s">
        <v>294</v>
      </c>
      <c r="I15" s="131"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v>
      </c>
      <c r="J15" s="131"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v>
      </c>
      <c r="K15" s="134" t="str">
        <f>IF([3]Ficha1!$J$72="","",[3]Ficha1!$J$72)</f>
        <v>Posible (3)</v>
      </c>
      <c r="L15" s="134" t="str">
        <f>IF([3]Ficha1!$J$79="","",[3]Ficha1!$J$79)</f>
        <v>Moderado (3)</v>
      </c>
      <c r="M15" s="138" t="str">
        <f>IF([3]Ficha1!$AP$68="","",[3]Ficha1!$AP$68)</f>
        <v>Alta</v>
      </c>
      <c r="N15" s="131"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131" t="str">
        <f>CONCATENATE(IF([3]Ficha1!$D$87="","",[3]Ficha1!$D$87),"
",IF([3]Ficha1!$D$88="","",[3]Ficha1!$D$88),"
",IF([3]Ficha1!$D$89="","",[3]Ficha1!$D$89),"
",IF([3]Ficha1!$D$90="","",[3]Ficha1!$D$90),"
",IF([3]Ficha1!$D$91="","",[3]Ficha1!$D$91),"
",IF([3]Ficha1!$D$92="","",[3]Ficha1!$D$92),"
",IF([3]Ficha1!$D$93="","",[3]Ficha1!$D$93),"
",IF([3]Ficha1!$D$94="","",[3]Ficha1!$D$94),"
",IF([3]Ficha1!$D$95="","",[3]Ficha1!$D$95),"
",IF([3]Ficha1!$D$96="","",[3]Ficha1!$D$96))</f>
        <v xml:space="preserve">Revisar los elementos del direccionamiento estratégico y del Diagnóstico Institucional Anual
</v>
      </c>
      <c r="P15" s="136"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v>
      </c>
      <c r="Q15" s="136"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v>
      </c>
      <c r="R15" s="136"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v>
      </c>
      <c r="S15" s="138" t="str">
        <f>IF([3]Ficha1!$AW$87="","",[3]Ficha1!$AW$87)</f>
        <v>Fuerte</v>
      </c>
      <c r="T15" s="136" t="str">
        <f>IF([3]Ficha1!$AZ$87="","",[3]Ficha1!$AZ$87)</f>
        <v>Directamente</v>
      </c>
      <c r="U15" s="131" t="str">
        <f>CONCATENATE(IF([3]Ficha1!$D$102="","",[3]Ficha1!$D$102),"
",IF([3]Ficha1!$D$103="","",[3]Ficha1!$D$103),"
",IF([3]Ficha1!$D$104="","",[3]Ficha1!$D$104),"
",IF([3]Ficha1!$D$105="","",[3]Ficha1!$D$105),"
",IF([3]Ficha1!$D$106="","",[3]Ficha1!$D$106),"
",IF([3]Ficha1!$D$107="","",[3]Ficha1!$D$107),"
",IF([3]Ficha1!$D$108="","",[3]Ficha1!$D$108),"
",IF([3]Ficha1!$D$109="","",[3]Ficha1!$D$109),"
",IF([3]Ficha1!$D$110="","",[3]Ficha1!$D$110),"
",IF([3]Ficha1!$D$111="","",[3]Ficha1!$D$111))</f>
        <v xml:space="preserve">
</v>
      </c>
      <c r="V15" s="136"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136"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136"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138" t="str">
        <f>IF([3]Ficha1!$AW$102="","",[3]Ficha1!$AW$102)</f>
        <v/>
      </c>
      <c r="Z15" s="136" t="str">
        <f>IF([3]Ficha1!$AZ$102="","",[3]Ficha1!$AZ$102)</f>
        <v/>
      </c>
      <c r="AA15" s="134" t="str">
        <f>IF([3]Ficha1!$J$127="","",[3]Ficha1!$J$127)</f>
        <v>Rara vez (1)</v>
      </c>
      <c r="AB15" s="134" t="str">
        <f>IF([3]Ficha1!$J$134="","",[3]Ficha1!$J$134)</f>
        <v>Moderado (3)</v>
      </c>
      <c r="AC15" s="25" t="str">
        <f>IF([3]Ficha1!$AP$126="","",[3]Ficha1!$AP$126)</f>
        <v>Moderada</v>
      </c>
      <c r="AD15" s="131" t="str">
        <f>IF([3]Ficha1!$AP$130="","",[3]Ficha1!$AP$130)</f>
        <v>Los controles existentes son aplicados de manera oportuna y la desviaciones y resultados no se  documentan.</v>
      </c>
      <c r="AE15" s="25" t="s">
        <v>43</v>
      </c>
      <c r="AF15" s="131" t="s">
        <v>866</v>
      </c>
      <c r="AG15" s="131" t="s">
        <v>161</v>
      </c>
      <c r="AH15" s="131" t="s">
        <v>162</v>
      </c>
      <c r="AI15" s="28" t="s">
        <v>163</v>
      </c>
      <c r="AJ15" s="28" t="s">
        <v>164</v>
      </c>
      <c r="AK15" s="174" t="s">
        <v>771</v>
      </c>
      <c r="AL15" s="175">
        <v>1</v>
      </c>
      <c r="AM15" s="253" t="s">
        <v>996</v>
      </c>
      <c r="AN15" s="131" t="s">
        <v>867</v>
      </c>
      <c r="AO15" s="131" t="s">
        <v>165</v>
      </c>
      <c r="AP15" s="122" t="s">
        <v>295</v>
      </c>
      <c r="AQ15" s="38" t="s">
        <v>166</v>
      </c>
      <c r="AR15" s="70" t="s">
        <v>167</v>
      </c>
      <c r="AS15" s="28" t="s">
        <v>775</v>
      </c>
      <c r="AT15" s="155">
        <v>0.2</v>
      </c>
      <c r="AU15" s="252" t="s">
        <v>996</v>
      </c>
      <c r="AV15" s="72"/>
      <c r="AW15" s="224"/>
      <c r="AX15" s="234"/>
    </row>
    <row r="16" spans="1:50" s="39" customFormat="1" ht="308.25" customHeight="1" x14ac:dyDescent="0.25">
      <c r="A16" s="331"/>
      <c r="B16" s="130" t="str">
        <f>IF([3]Ficha2!$V$13="","",[3]Ficha2!$V$13)</f>
        <v xml:space="preserve">Riesgo de Gestión </v>
      </c>
      <c r="C16" s="130" t="str">
        <f>IF([3]Ficha2!$AY$24="","",[3]Ficha2!$AY$24)</f>
        <v>Financiero</v>
      </c>
      <c r="D16" s="133" t="s">
        <v>114</v>
      </c>
      <c r="E16" s="133" t="s">
        <v>185</v>
      </c>
      <c r="F16" s="128" t="str">
        <f>CONCATENATE(IF([3]Ficha2!$D$29="","",[3]Ficha2!$D$29),"
",IF([3]Ficha2!$D$30="","",[3]Ficha2!$D$30),"
",IF([3]Ficha2!$D$31="","",[3]Ficha2!$D$31),"
",IF([3]Ficha2!$D$32="","",[3]Ficha2!$D$32),"
",IF([3]Ficha2!$D$33="","",[3]Ficha2!$D$33),"
",IF([3]Ficha2!$D$34="","",[3]Ficha2!$D$34))</f>
        <v xml:space="preserve">--- Ningún Trámite y Procedimiento Administrativo
</v>
      </c>
      <c r="G16" s="128" t="str">
        <f>IF([3]Ficha2!$AD$29="","",[3]Ficha2!$AD$29)</f>
        <v>Procesos misionales y estratégicos misionales en el Sistema Integrado de Gestión</v>
      </c>
      <c r="H16" s="128" t="str">
        <f>CONCATENATE(IF([3]Ficha2!$J$39="","",[3]Ficha2!$J$39),"
",IF([3]Ficha2!$J$40="","",[3]Ficha2!$J$40),"
",IF([3]Ficha2!$J$41="","",[3]Ficha2!$J$41),"
",IF([3]Ficha2!$J$42="","",[3]Ficha2!$J$42),"
",IF([3]Ficha2!$J$43="","",[3]Ficha2!$J$43),"
",IF([3]Ficha2!$J$44="","",[3]Ficha2!$J$44),"
",IF([3]Ficha2!$J$45="","",[3]Ficha2!$J$45),"
",IF([3]Ficha2!$J$46="","",[3]Ficha2!$J$46),"
",IF([3]Ficha2!$J$47="","",[3]Ficha2!$J$47),"
",IF([3]Ficha2!$J$48="","",[3]Ficha2!$J$48))</f>
        <v xml:space="preserve">Falta de comunicación asertiva y efectiva entre las áreas responsables de la formulación del anteproyecto del presupuesto.
</v>
      </c>
      <c r="I16" s="128" t="str">
        <f>CONCATENATE(IF([3]Ficha2!$J$51="","",[3]Ficha2!$J$51),"
",IF([3]Ficha2!$J$52="","",[3]Ficha2!$J$52),"
",IF([3]Ficha2!$J$53="","",[3]Ficha2!$J$53),"
",IF([3]Ficha2!$J$54="","",[3]Ficha2!$J$54),"
",IF([3]Ficha2!$J$55="","",[3]Ficha2!$J$55),"
",IF([3]Ficha2!$J$56="","",[3]Ficha2!$J$56),"
",IF([3]Ficha2!$J$57="","",[3]Ficha2!$J$57),"
",IF([3]Ficha2!$J$58="","",[3]Ficha2!$J$58),"
",IF([3]Ficha2!$J$59="","",[3]Ficha2!$J$59),"
",IF([3]Ficha2!$J$60="","",[3]Ficha2!$J$60))</f>
        <v xml:space="preserve">Reducción de presupuesto por las políticas impartidas del Gobierno Nación,  tanto de los Rubros presupuestales de Ingresos como de Gastos.
</v>
      </c>
      <c r="J16" s="36" t="s">
        <v>168</v>
      </c>
      <c r="K16" s="135" t="str">
        <f>IF([3]Ficha2!$J$72="","",[3]Ficha2!$J$72)</f>
        <v>Posible (3)</v>
      </c>
      <c r="L16" s="135" t="str">
        <f>IF([3]Ficha2!$J$79="","",[3]Ficha2!$J$79)</f>
        <v>Moderado (3)</v>
      </c>
      <c r="M16" s="139" t="str">
        <f>IF([3]Ficha2!$AP$68="","",[3]Ficha2!$AP$68)</f>
        <v>Alta</v>
      </c>
      <c r="N16" s="128"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 xml:space="preserve">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v>
      </c>
      <c r="P16" s="137"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137"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137"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139" t="str">
        <f>IF([3]Ficha2!$AW$87="","",[3]Ficha2!$AW$87)</f>
        <v>Fuerte</v>
      </c>
      <c r="T16" s="137" t="str">
        <f>IF([3]Ficha2!$AZ$87="","",[3]Ficha2!$AZ$87)</f>
        <v>Directamente</v>
      </c>
      <c r="U16" s="128" t="str">
        <f>CONCATENATE(IF([3]Ficha2!$D$102="","",[3]Ficha2!$D$102),"
",IF([3]Ficha2!$D$103="","",[3]Ficha2!$D$103),"
",IF([3]Ficha2!$D$104="","",[3]Ficha2!$D$104),"
",IF([3]Ficha2!$D$105="","",[3]Ficha2!$D$105),"
",IF([3]Ficha2!$D$106="","",[3]Ficha2!$D$106),"
",IF([3]Ficha2!$D$107="","",[3]Ficha2!$D$107),"
",IF([3]Ficha2!$D$108="","",[3]Ficha2!$D$108),"
",IF([3]Ficha2!$D$109="","",[3]Ficha2!$D$109),"
",IF([3]Ficha2!$D$110="","",[3]Ficha2!$D$110),"
",IF([3]Ficha2!$D$111="","",[3]Ficha2!$D$111))</f>
        <v xml:space="preserve">Demostrar a los entes de control o regulacón que se solicitaron los recursos, pero por techos macroeconomicos no fueron asigandos 
</v>
      </c>
      <c r="V16" s="137"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137"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137"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139" t="str">
        <f>IF([3]Ficha2!$AW$102="","",[3]Ficha2!$AW$102)</f>
        <v>Fuerte</v>
      </c>
      <c r="Z16" s="137" t="str">
        <f>IF([3]Ficha2!$AZ$102="","",[3]Ficha2!$AZ$102)</f>
        <v>Directamente</v>
      </c>
      <c r="AA16" s="135" t="str">
        <f>IF([3]Ficha2!$J$127="","",[3]Ficha2!$J$127)</f>
        <v>Rara vez (1)</v>
      </c>
      <c r="AB16" s="135" t="str">
        <f>IF([3]Ficha2!$J$134="","",[3]Ficha2!$J$134)</f>
        <v>Insignificante (1)</v>
      </c>
      <c r="AC16" s="140" t="str">
        <f>IF([3]Ficha2!$AP$126="","",[3]Ficha2!$AP$126)</f>
        <v>Baja</v>
      </c>
      <c r="AD16" s="128" t="str">
        <f>IF([3]Ficha2!$AP$130="","",[3]Ficha2!$AP$130)</f>
        <v>Al contar con una primera versión de anteproyecto de presupuesto en febrero de cada vigencias, se garantizaría la inclusión de todas las necesidades de la entidad</v>
      </c>
      <c r="AE16" s="140" t="s">
        <v>45</v>
      </c>
      <c r="AF16" s="128" t="s">
        <v>966</v>
      </c>
      <c r="AG16" s="128" t="s">
        <v>169</v>
      </c>
      <c r="AH16" s="128" t="s">
        <v>170</v>
      </c>
      <c r="AI16" s="41" t="s">
        <v>171</v>
      </c>
      <c r="AJ16" s="41" t="s">
        <v>172</v>
      </c>
      <c r="AK16" s="41" t="s">
        <v>772</v>
      </c>
      <c r="AL16" s="176" t="s">
        <v>773</v>
      </c>
      <c r="AM16" s="239" t="s">
        <v>774</v>
      </c>
      <c r="AN16" s="128" t="s">
        <v>863</v>
      </c>
      <c r="AO16" s="128" t="s">
        <v>175</v>
      </c>
      <c r="AP16" s="128" t="s">
        <v>296</v>
      </c>
      <c r="AQ16" s="41" t="s">
        <v>174</v>
      </c>
      <c r="AR16" s="71" t="s">
        <v>173</v>
      </c>
      <c r="AS16" s="41" t="s">
        <v>776</v>
      </c>
      <c r="AT16" s="154">
        <v>0.18</v>
      </c>
      <c r="AU16" s="254" t="s">
        <v>996</v>
      </c>
      <c r="AV16" s="232"/>
      <c r="AW16" s="223"/>
      <c r="AX16" s="233"/>
    </row>
    <row r="17" spans="1:50" s="39" customFormat="1" ht="129.94999999999999" customHeight="1" x14ac:dyDescent="0.25">
      <c r="A17" s="332"/>
      <c r="B17" s="386" t="str">
        <f>IF([3]Ficha3!$V$13="","",[3]Ficha3!$V$13)</f>
        <v xml:space="preserve">Riesgo de Gestión </v>
      </c>
      <c r="C17" s="386" t="str">
        <f>IF([3]Ficha3!$AY$24="","",[3]Ficha3!$AY$24)</f>
        <v>Cumplimiento</v>
      </c>
      <c r="D17" s="432" t="s">
        <v>158</v>
      </c>
      <c r="E17" s="432" t="s">
        <v>186</v>
      </c>
      <c r="F17" s="390" t="str">
        <f>CONCATENATE(IF([3]Ficha3!$D$29="","",[3]Ficha3!$D$29),"
",IF([3]Ficha3!$D$30="","",[3]Ficha3!$D$30),"
",IF([3]Ficha3!$D$31="","",[3]Ficha3!$D$31),"
",IF([3]Ficha3!$D$32="","",[3]Ficha3!$D$32),"
",IF([3]Ficha3!$D$33="","",[3]Ficha3!$D$33),"
",IF([3]Ficha3!$D$34="","",[3]Ficha3!$D$34))</f>
        <v xml:space="preserve">--- Ningún Trámite y Procedimiento Administrativo
</v>
      </c>
      <c r="G17" s="390" t="str">
        <f>IF([3]Ficha3!$AD$29="","",[3]Ficha3!$AD$29)</f>
        <v>Todos los procesos en el Sistema Integrado de Gestión</v>
      </c>
      <c r="H17" s="390" t="s">
        <v>177</v>
      </c>
      <c r="I17" s="390" t="str">
        <f>CONCATENATE(IF([3]Ficha3!$J$51="","",[3]Ficha3!$J$51),"
",IF([3]Ficha3!$J$52="","",[3]Ficha3!$J$52),"
",IF([3]Ficha3!$J$53="","",[3]Ficha3!$J$53),"
",IF([3]Ficha3!$J$54="","",[3]Ficha3!$J$54),"
",IF([3]Ficha3!$J$55="","",[3]Ficha3!$J$55),"
",IF([3]Ficha3!$J$56="","",[3]Ficha3!$J$56),"
",IF([3]Ficha3!$J$57="","",[3]Ficha3!$J$57),"
",IF([3]Ficha3!$J$58="","",[3]Ficha3!$J$58),"
",IF([3]Ficha3!$J$59="","",[3]Ficha3!$J$59),"
",IF([3]Ficha3!$J$60="","",[3]Ficha3!$J$60))</f>
        <v xml:space="preserve">Cambios en la normatividad 
Sanciones por parte de Entes de control 
</v>
      </c>
      <c r="J17" s="390" t="s">
        <v>176</v>
      </c>
      <c r="K17" s="411" t="str">
        <f>IF([3]Ficha3!$J$72="","",[3]Ficha3!$J$72)</f>
        <v>Posible (3)</v>
      </c>
      <c r="L17" s="411" t="str">
        <f>IF([3]Ficha3!$J$79="","",[3]Ficha3!$J$79)</f>
        <v>Moderado (3)</v>
      </c>
      <c r="M17" s="415" t="str">
        <f>IF([3]Ficha3!$AP$68="","",[3]Ficha3!$AP$68)</f>
        <v>Alta</v>
      </c>
      <c r="N17" s="390"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390" t="s">
        <v>297</v>
      </c>
      <c r="P17" s="413"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413"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413"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415" t="str">
        <f>IF([3]Ficha3!$AW$87="","",[3]Ficha3!$AW$87)</f>
        <v>Fuerte</v>
      </c>
      <c r="T17" s="413" t="str">
        <f>IF([3]Ficha3!$AZ$87="","",[3]Ficha3!$AZ$87)</f>
        <v>Directamente</v>
      </c>
      <c r="U17" s="390" t="str">
        <f>CONCATENATE(IF([3]Ficha3!$D$102="","",[3]Ficha3!$D$102),"
",IF([3]Ficha3!$D$103="","",[3]Ficha3!$D$103),"
",IF([3]Ficha3!$D$104="","",[3]Ficha3!$D$104),"
",IF([3]Ficha3!$D$105="","",[3]Ficha3!$D$105),"
",IF([3]Ficha3!$D$106="","",[3]Ficha3!$D$106),"
",IF([3]Ficha3!$D$107="","",[3]Ficha3!$D$107),"
",IF([3]Ficha3!$D$108="","",[3]Ficha3!$D$108),"
",IF([3]Ficha3!$D$109="","",[3]Ficha3!$D$109),"
",IF([3]Ficha3!$D$110="","",[3]Ficha3!$D$110),"
",IF([3]Ficha3!$D$111="","",[3]Ficha3!$D$111))</f>
        <v xml:space="preserve">
</v>
      </c>
      <c r="V17" s="390"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390"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390"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492" t="str">
        <f>IF([3]Ficha3!$AW$102="","",[3]Ficha3!$AW$102)</f>
        <v/>
      </c>
      <c r="Z17" s="390" t="str">
        <f>IF([3]Ficha3!$AZ$102="","",[3]Ficha3!$AZ$102)</f>
        <v/>
      </c>
      <c r="AA17" s="411" t="str">
        <f>IF([3]Ficha3!$J$127="","",[3]Ficha3!$J$127)</f>
        <v>Rara vez (1)</v>
      </c>
      <c r="AB17" s="411" t="str">
        <f>IF([3]Ficha3!$J$134="","",[3]Ficha3!$J$134)</f>
        <v>Moderado (3)</v>
      </c>
      <c r="AC17" s="417" t="str">
        <f>IF([3]Ficha3!$AP$126="","",[3]Ficha3!$AP$126)</f>
        <v>Moderada</v>
      </c>
      <c r="AD17" s="390"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417" t="s">
        <v>43</v>
      </c>
      <c r="AF17" s="390"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 xml:space="preserve">
_______________
</v>
      </c>
      <c r="AG17" s="390"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 xml:space="preserve">
_______________
</v>
      </c>
      <c r="AH17" s="390"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 xml:space="preserve">
_______________
</v>
      </c>
      <c r="AI17" s="495"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J17" s="495"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 xml:space="preserve">
_______________
</v>
      </c>
      <c r="AK17" s="495"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L17" s="495"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M17" s="497"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N17" s="128" t="s">
        <v>621</v>
      </c>
      <c r="AO17" s="128" t="s">
        <v>622</v>
      </c>
      <c r="AP17" s="128" t="s">
        <v>864</v>
      </c>
      <c r="AQ17" s="41" t="s">
        <v>626</v>
      </c>
      <c r="AR17" s="41" t="s">
        <v>627</v>
      </c>
      <c r="AS17" s="169" t="s">
        <v>777</v>
      </c>
      <c r="AT17" s="168">
        <v>1</v>
      </c>
      <c r="AU17" s="254" t="s">
        <v>996</v>
      </c>
      <c r="AV17" s="229"/>
      <c r="AW17" s="220"/>
      <c r="AX17" s="218"/>
    </row>
    <row r="18" spans="1:50" s="39" customFormat="1" ht="129.94999999999999" customHeight="1" thickBot="1" x14ac:dyDescent="0.3">
      <c r="A18" s="329"/>
      <c r="B18" s="387"/>
      <c r="C18" s="387"/>
      <c r="D18" s="435"/>
      <c r="E18" s="435"/>
      <c r="F18" s="391"/>
      <c r="G18" s="391"/>
      <c r="H18" s="391"/>
      <c r="I18" s="391"/>
      <c r="J18" s="391"/>
      <c r="K18" s="412"/>
      <c r="L18" s="412"/>
      <c r="M18" s="416"/>
      <c r="N18" s="391"/>
      <c r="O18" s="391"/>
      <c r="P18" s="414"/>
      <c r="Q18" s="414"/>
      <c r="R18" s="414"/>
      <c r="S18" s="416"/>
      <c r="T18" s="414"/>
      <c r="U18" s="391"/>
      <c r="V18" s="391"/>
      <c r="W18" s="391"/>
      <c r="X18" s="391"/>
      <c r="Y18" s="493"/>
      <c r="Z18" s="391"/>
      <c r="AA18" s="412"/>
      <c r="AB18" s="412"/>
      <c r="AC18" s="418"/>
      <c r="AD18" s="391"/>
      <c r="AE18" s="418"/>
      <c r="AF18" s="391"/>
      <c r="AG18" s="391"/>
      <c r="AH18" s="391"/>
      <c r="AI18" s="496"/>
      <c r="AJ18" s="496"/>
      <c r="AK18" s="496"/>
      <c r="AL18" s="496"/>
      <c r="AM18" s="369"/>
      <c r="AN18" s="123" t="s">
        <v>623</v>
      </c>
      <c r="AO18" s="123" t="s">
        <v>624</v>
      </c>
      <c r="AP18" s="123" t="s">
        <v>865</v>
      </c>
      <c r="AQ18" s="125" t="s">
        <v>734</v>
      </c>
      <c r="AR18" s="103" t="s">
        <v>625</v>
      </c>
      <c r="AS18" s="42" t="s">
        <v>778</v>
      </c>
      <c r="AT18" s="156">
        <v>1</v>
      </c>
      <c r="AU18" s="255" t="s">
        <v>996</v>
      </c>
      <c r="AV18" s="73"/>
      <c r="AW18" s="8"/>
      <c r="AX18" s="10"/>
    </row>
    <row r="19" spans="1:50" s="81" customFormat="1" ht="12.95" customHeight="1" thickBot="1" x14ac:dyDescent="0.3">
      <c r="AK19" s="201"/>
      <c r="AL19" s="153"/>
      <c r="AM19" s="251"/>
      <c r="AS19" s="201"/>
      <c r="AT19" s="153"/>
      <c r="AU19" s="251"/>
      <c r="AV19" s="117"/>
      <c r="AX19" s="118"/>
    </row>
    <row r="20" spans="1:50" s="39" customFormat="1" ht="209.25" customHeight="1" x14ac:dyDescent="0.25">
      <c r="A20" s="327" t="s">
        <v>107</v>
      </c>
      <c r="B20" s="436" t="s">
        <v>49</v>
      </c>
      <c r="C20" s="436" t="s">
        <v>50</v>
      </c>
      <c r="D20" s="437" t="s">
        <v>82</v>
      </c>
      <c r="E20" s="437" t="s">
        <v>298</v>
      </c>
      <c r="F20" s="311" t="s">
        <v>83</v>
      </c>
      <c r="G20" s="311" t="s">
        <v>84</v>
      </c>
      <c r="H20" s="311" t="s">
        <v>299</v>
      </c>
      <c r="I20" s="311" t="s">
        <v>300</v>
      </c>
      <c r="J20" s="311" t="s">
        <v>301</v>
      </c>
      <c r="K20" s="409" t="s">
        <v>55</v>
      </c>
      <c r="L20" s="409" t="s">
        <v>85</v>
      </c>
      <c r="M20" s="307" t="s">
        <v>68</v>
      </c>
      <c r="N20" s="311" t="s">
        <v>302</v>
      </c>
      <c r="O20" s="311" t="s">
        <v>86</v>
      </c>
      <c r="P20" s="305" t="s">
        <v>87</v>
      </c>
      <c r="Q20" s="305" t="s">
        <v>87</v>
      </c>
      <c r="R20" s="305" t="s">
        <v>87</v>
      </c>
      <c r="S20" s="307" t="s">
        <v>59</v>
      </c>
      <c r="T20" s="305" t="s">
        <v>60</v>
      </c>
      <c r="U20" s="311" t="s">
        <v>88</v>
      </c>
      <c r="V20" s="305" t="s">
        <v>62</v>
      </c>
      <c r="W20" s="305" t="s">
        <v>62</v>
      </c>
      <c r="X20" s="305" t="s">
        <v>62</v>
      </c>
      <c r="Y20" s="307" t="s">
        <v>62</v>
      </c>
      <c r="Z20" s="305" t="s">
        <v>60</v>
      </c>
      <c r="AA20" s="409" t="s">
        <v>66</v>
      </c>
      <c r="AB20" s="409" t="s">
        <v>85</v>
      </c>
      <c r="AC20" s="498" t="s">
        <v>89</v>
      </c>
      <c r="AD20" s="305"/>
      <c r="AE20" s="498" t="s">
        <v>45</v>
      </c>
      <c r="AF20" s="166" t="s">
        <v>634</v>
      </c>
      <c r="AG20" s="166" t="s">
        <v>634</v>
      </c>
      <c r="AH20" s="166" t="s">
        <v>634</v>
      </c>
      <c r="AI20" s="38" t="s">
        <v>635</v>
      </c>
      <c r="AJ20" s="38" t="s">
        <v>635</v>
      </c>
      <c r="AK20" s="227" t="s">
        <v>634</v>
      </c>
      <c r="AL20" s="227" t="s">
        <v>634</v>
      </c>
      <c r="AM20" s="235" t="s">
        <v>635</v>
      </c>
      <c r="AN20" s="165" t="s">
        <v>628</v>
      </c>
      <c r="AO20" s="165" t="s">
        <v>629</v>
      </c>
      <c r="AP20" s="165" t="s">
        <v>998</v>
      </c>
      <c r="AQ20" s="165" t="s">
        <v>630</v>
      </c>
      <c r="AR20" s="165" t="s">
        <v>499</v>
      </c>
      <c r="AS20" s="177" t="s">
        <v>779</v>
      </c>
      <c r="AT20" s="178">
        <v>1</v>
      </c>
      <c r="AU20" s="252" t="s">
        <v>996</v>
      </c>
      <c r="AV20" s="72"/>
      <c r="AW20" s="224"/>
      <c r="AX20" s="234"/>
    </row>
    <row r="21" spans="1:50" ht="177.75" customHeight="1" thickBot="1" x14ac:dyDescent="0.3">
      <c r="A21" s="329"/>
      <c r="B21" s="387"/>
      <c r="C21" s="387"/>
      <c r="D21" s="435"/>
      <c r="E21" s="435"/>
      <c r="F21" s="391"/>
      <c r="G21" s="391"/>
      <c r="H21" s="391"/>
      <c r="I21" s="391"/>
      <c r="J21" s="391"/>
      <c r="K21" s="412"/>
      <c r="L21" s="412"/>
      <c r="M21" s="416"/>
      <c r="N21" s="391"/>
      <c r="O21" s="391"/>
      <c r="P21" s="414"/>
      <c r="Q21" s="414"/>
      <c r="R21" s="414"/>
      <c r="S21" s="416"/>
      <c r="T21" s="414"/>
      <c r="U21" s="391"/>
      <c r="V21" s="414"/>
      <c r="W21" s="414"/>
      <c r="X21" s="414"/>
      <c r="Y21" s="416"/>
      <c r="Z21" s="414"/>
      <c r="AA21" s="412"/>
      <c r="AB21" s="412"/>
      <c r="AC21" s="499"/>
      <c r="AD21" s="414"/>
      <c r="AE21" s="499"/>
      <c r="AF21" s="8" t="s">
        <v>634</v>
      </c>
      <c r="AG21" s="8" t="s">
        <v>634</v>
      </c>
      <c r="AH21" s="8" t="s">
        <v>634</v>
      </c>
      <c r="AI21" s="42" t="s">
        <v>635</v>
      </c>
      <c r="AJ21" s="42" t="s">
        <v>635</v>
      </c>
      <c r="AK21" s="8" t="s">
        <v>634</v>
      </c>
      <c r="AL21" s="8" t="s">
        <v>634</v>
      </c>
      <c r="AM21" s="240" t="s">
        <v>635</v>
      </c>
      <c r="AN21" s="8" t="s">
        <v>631</v>
      </c>
      <c r="AO21" s="8" t="s">
        <v>632</v>
      </c>
      <c r="AP21" s="8" t="s">
        <v>997</v>
      </c>
      <c r="AQ21" s="8" t="s">
        <v>733</v>
      </c>
      <c r="AR21" s="8" t="s">
        <v>633</v>
      </c>
      <c r="AS21" s="179" t="s">
        <v>780</v>
      </c>
      <c r="AT21" s="180">
        <v>1</v>
      </c>
      <c r="AU21" s="256" t="s">
        <v>996</v>
      </c>
      <c r="AV21" s="106"/>
      <c r="AW21" s="104"/>
      <c r="AX21" s="105"/>
    </row>
    <row r="22" spans="1:50" s="81" customFormat="1" ht="12.95" customHeight="1" thickBot="1" x14ac:dyDescent="0.3">
      <c r="AK22" s="201"/>
      <c r="AL22" s="153"/>
      <c r="AM22" s="251"/>
      <c r="AS22" s="201"/>
      <c r="AT22" s="153"/>
      <c r="AU22" s="251"/>
      <c r="AV22" s="117"/>
      <c r="AX22" s="118"/>
    </row>
    <row r="23" spans="1:50" s="39" customFormat="1" ht="235.5" customHeight="1" x14ac:dyDescent="0.25">
      <c r="A23" s="327" t="s">
        <v>42</v>
      </c>
      <c r="B23" s="436" t="str">
        <f>IF([1]Ficha1!$V$13="","",[1]Ficha1!$V$13)</f>
        <v xml:space="preserve">Riesgo de Gestión </v>
      </c>
      <c r="C23" s="436" t="str">
        <f>IF([1]Ficha1!$AY$24="","",[1]Ficha1!$AY$24)</f>
        <v>Cumplimiento</v>
      </c>
      <c r="D23" s="437" t="s">
        <v>82</v>
      </c>
      <c r="E23" s="437" t="s">
        <v>187</v>
      </c>
      <c r="F23" s="311" t="str">
        <f>CONCATENATE(IF([1]Ficha1!$D$29="","",[1]Ficha1!$D$29),"
",IF([1]Ficha1!$D$30="","",[1]Ficha1!$D$30),"
",IF([1]Ficha1!$D$31="","",[1]Ficha1!$D$31),"
",IF([1]Ficha1!$D$32="","",[1]Ficha1!$D$32),"
",IF([1]Ficha1!$D$33="","",[1]Ficha1!$D$33),"
",IF([1]Ficha1!$D$34="","",[1]Ficha1!$D$34))</f>
        <v xml:space="preserve">--- Todos los Trámites y Procedimientos Administrativos
</v>
      </c>
      <c r="G23" s="311" t="str">
        <f>IF([1]Ficha1!$AD$29="","",[1]Ficha1!$AD$29)</f>
        <v>Procesos de apoyo en el Sistema Integrado de Gestión</v>
      </c>
      <c r="H23" s="311" t="str">
        <f>CONCATENATE(IF([1]Ficha1!$J$39="","",[1]Ficha1!$J$39),"
",IF([1]Ficha1!$J$40="","",[1]Ficha1!$J$40),"
",IF([1]Ficha1!$J$41="","",[1]Ficha1!$J$41),"
",IF([1]Ficha1!$J$42="","",[1]Ficha1!$J$42),"
",IF([1]Ficha1!$J$43="","",[1]Ficha1!$J$43),"
",IF([1]Ficha1!$J$44="","",[1]Ficha1!$J$44),"
",IF([1]Ficha1!$J$45="","",[1]Ficha1!$J$45),"
",IF([1]Ficha1!$J$46="","",[1]Ficha1!$J$46),"
",IF([1]Ficha1!$J$47="","",[1]Ficha1!$J$47),"
",IF([1]Ficha1!$J$48="","",[1]Ficha1!$J$48))</f>
        <v xml:space="preserve">Demoras en los trámites ocasionada por la falta de respuesta o respuesta extemporanea de las otras dependencias de la Entidad.
</v>
      </c>
      <c r="I23" s="311" t="str">
        <f>CONCATENATE(IF([1]Ficha1!$J$51="","",[1]Ficha1!$J$51),"
",IF([1]Ficha1!$J$52="","",[1]Ficha1!$J$52),"
",IF([1]Ficha1!$J$53="","",[1]Ficha1!$J$53),"
",IF([1]Ficha1!$J$54="","",[1]Ficha1!$J$54),"
",IF([1]Ficha1!$J$55="","",[1]Ficha1!$J$55),"
",IF([1]Ficha1!$J$56="","",[1]Ficha1!$J$56),"
",IF([1]Ficha1!$J$57="","",[1]Ficha1!$J$57),"
",IF([1]Ficha1!$J$58="","",[1]Ficha1!$J$58),"
",IF([1]Ficha1!$J$59="","",[1]Ficha1!$J$59),"
",IF([1]Ficha1!$J$60="","",[1]Ficha1!$J$60))</f>
        <v xml:space="preserve">La imposición de sanciones por autoridades judiciales o entes de control por dar respuesta erronea o inconsistente, por demora o a falta de respuesta del proceso o demas dependencias de la Entidad a las solicitudes realizadas.
Emergencia Sanitaria COVID 19
</v>
      </c>
      <c r="J23" s="311" t="s">
        <v>303</v>
      </c>
      <c r="K23" s="409" t="str">
        <f>IF([1]Ficha1!$J$72="","",[1]Ficha1!$J$72)</f>
        <v>Posible (3)</v>
      </c>
      <c r="L23" s="409" t="str">
        <f>IF([1]Ficha1!$J$79="","",[1]Ficha1!$J$79)</f>
        <v>Moderado (3)</v>
      </c>
      <c r="M23" s="307" t="str">
        <f>IF([1]Ficha1!$AP$68="","",[1]Ficha1!$AP$68)</f>
        <v>Alta</v>
      </c>
      <c r="N23" s="311"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311" t="s">
        <v>667</v>
      </c>
      <c r="P23" s="305"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305"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305"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307" t="str">
        <f>IF([1]Ficha1!$AW$87="","",[1]Ficha1!$AW$87)</f>
        <v>Moderado</v>
      </c>
      <c r="T23" s="305" t="str">
        <f>IF([1]Ficha1!$AZ$87="","",[1]Ficha1!$AZ$87)</f>
        <v>No disminuye</v>
      </c>
      <c r="U23" s="311" t="str">
        <f>CONCATENATE(IF([1]Ficha1!$D$102="","",[1]Ficha1!$D$102),"
",IF([1]Ficha1!$D$103="","",[1]Ficha1!$D$103),"
",IF([1]Ficha1!$D$104="","",[1]Ficha1!$D$104),"
",IF([1]Ficha1!$D$105="","",[1]Ficha1!$D$105),"
",IF([1]Ficha1!$D$106="","",[1]Ficha1!$D$106),"
",IF([1]Ficha1!$D$107="","",[1]Ficha1!$D$107),"
",IF([1]Ficha1!$D$108="","",[1]Ficha1!$D$108),"
",IF([1]Ficha1!$D$109="","",[1]Ficha1!$D$109),"
",IF([1]Ficha1!$D$110="","",[1]Ficha1!$D$110),"
",IF([1]Ficha1!$D$111="","",[1]Ficha1!$D$111))</f>
        <v xml:space="preserve">Realizar planes de contigencia bimensuales con los funcionarios y/o contratistas del proceso para dar respuesta inmediata a los trámites vencidos.
</v>
      </c>
      <c r="V23" s="305"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305"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305"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307" t="str">
        <f>IF([1]Ficha1!$AW$102="","",[1]Ficha1!$AW$102)</f>
        <v>Débil</v>
      </c>
      <c r="Z23" s="305" t="str">
        <f>IF([1]Ficha1!$AZ$102="","",[1]Ficha1!$AZ$102)</f>
        <v>No disminuye</v>
      </c>
      <c r="AA23" s="409" t="str">
        <f>IF([1]Ficha1!$J$127="","",[1]Ficha1!$J$127)</f>
        <v>Posible (3)</v>
      </c>
      <c r="AB23" s="409" t="str">
        <f>IF([1]Ficha1!$J$134="","",[1]Ficha1!$J$134)</f>
        <v>Moderado (3)</v>
      </c>
      <c r="AC23" s="309" t="str">
        <f>IF([1]Ficha1!$AP$126="","",[1]Ficha1!$AP$126)</f>
        <v>Alta</v>
      </c>
      <c r="AD23" s="311" t="str">
        <f>IF([1]Ficha1!$AP$130="","",[1]Ficha1!$AP$130)</f>
        <v>Despues de realizar el anaisis de los controles existentes, se pudo evidenciar que el riesgo se mantiene en la misma zona de ubicación alta.</v>
      </c>
      <c r="AE23" s="309" t="s">
        <v>43</v>
      </c>
      <c r="AF23" s="166" t="s">
        <v>636</v>
      </c>
      <c r="AG23" s="166" t="s">
        <v>637</v>
      </c>
      <c r="AH23" s="166" t="s">
        <v>868</v>
      </c>
      <c r="AI23" s="29" t="s">
        <v>638</v>
      </c>
      <c r="AJ23" s="29" t="s">
        <v>448</v>
      </c>
      <c r="AK23" s="181" t="s">
        <v>781</v>
      </c>
      <c r="AL23" s="178">
        <v>1</v>
      </c>
      <c r="AM23" s="252" t="s">
        <v>996</v>
      </c>
      <c r="AN23" s="166" t="s">
        <v>647</v>
      </c>
      <c r="AO23" s="166" t="s">
        <v>647</v>
      </c>
      <c r="AP23" s="166" t="s">
        <v>647</v>
      </c>
      <c r="AQ23" s="166" t="s">
        <v>648</v>
      </c>
      <c r="AR23" s="166" t="s">
        <v>648</v>
      </c>
      <c r="AS23" s="227" t="s">
        <v>647</v>
      </c>
      <c r="AT23" s="227" t="s">
        <v>648</v>
      </c>
      <c r="AU23" s="243" t="s">
        <v>648</v>
      </c>
      <c r="AV23" s="447" t="str">
        <f>CONCATENATE(IF([1]Ficha1!$D$205="","",[1]Ficha1!$D$205),"
",IF([1]Ficha1!$D$206="","",[1]Ficha1!$D$206),"
",IF([1]Ficha1!$D$207="","",[1]Ficha1!$D$207),"
",IF([1]Ficha1!$D$208="","",[1]Ficha1!$D$208),"
",IF([1]Ficha1!$D$209="","",[1]Ficha1!$D$209),"
",IF([1]Ficha1!$D$210="","",[1]Ficha1!$D$210),"
",IF([1]Ficha1!$D$211="","",[1]Ficha1!$D$211),"
",IF([1]Ficha1!$D$212="","",[1]Ficha1!$D$212),"
",IF([1]Ficha1!$D$213="","",[1]Ficha1!$D$213),"
",IF([1]Ficha1!$D$214="","",[1]Ficha1!$D$214),"")</f>
        <v xml:space="preserve">Implementar un plan de contigencia solicitando el apoyo de los otros procesos de la Entidad ante la complejidad del tema a reportar, en cuanto a  solicitudes vencidas de prestaciones económicas, para dar agilidad en la respuesta.
</v>
      </c>
      <c r="AW23" s="311" t="s">
        <v>398</v>
      </c>
      <c r="AX23" s="446"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 xml:space="preserve">Actos administrativos, oficios, memorandos o informes que den respuestas de fondo a las solicitudes.
</v>
      </c>
    </row>
    <row r="24" spans="1:50" s="39" customFormat="1" ht="334.5" customHeight="1" x14ac:dyDescent="0.25">
      <c r="A24" s="330"/>
      <c r="B24" s="430"/>
      <c r="C24" s="430"/>
      <c r="D24" s="433"/>
      <c r="E24" s="433"/>
      <c r="F24" s="421"/>
      <c r="G24" s="421"/>
      <c r="H24" s="421"/>
      <c r="I24" s="421"/>
      <c r="J24" s="421"/>
      <c r="K24" s="426"/>
      <c r="L24" s="426"/>
      <c r="M24" s="425"/>
      <c r="N24" s="421"/>
      <c r="O24" s="421"/>
      <c r="P24" s="424"/>
      <c r="Q24" s="424"/>
      <c r="R24" s="424"/>
      <c r="S24" s="425"/>
      <c r="T24" s="424"/>
      <c r="U24" s="421"/>
      <c r="V24" s="424"/>
      <c r="W24" s="424"/>
      <c r="X24" s="424"/>
      <c r="Y24" s="425"/>
      <c r="Z24" s="424"/>
      <c r="AA24" s="426"/>
      <c r="AB24" s="426"/>
      <c r="AC24" s="428"/>
      <c r="AD24" s="421"/>
      <c r="AE24" s="428"/>
      <c r="AF24" s="164" t="s">
        <v>639</v>
      </c>
      <c r="AG24" s="164" t="s">
        <v>640</v>
      </c>
      <c r="AH24" s="164" t="s">
        <v>869</v>
      </c>
      <c r="AI24" s="43" t="s">
        <v>641</v>
      </c>
      <c r="AJ24" s="43" t="s">
        <v>642</v>
      </c>
      <c r="AK24" s="182" t="s">
        <v>782</v>
      </c>
      <c r="AL24" s="183">
        <v>1</v>
      </c>
      <c r="AM24" s="254" t="s">
        <v>996</v>
      </c>
      <c r="AN24" s="164" t="s">
        <v>647</v>
      </c>
      <c r="AO24" s="164" t="s">
        <v>647</v>
      </c>
      <c r="AP24" s="164" t="s">
        <v>647</v>
      </c>
      <c r="AQ24" s="164" t="s">
        <v>648</v>
      </c>
      <c r="AR24" s="164" t="s">
        <v>648</v>
      </c>
      <c r="AS24" s="223" t="s">
        <v>647</v>
      </c>
      <c r="AT24" s="223" t="s">
        <v>648</v>
      </c>
      <c r="AU24" s="237" t="s">
        <v>648</v>
      </c>
      <c r="AV24" s="419"/>
      <c r="AW24" s="421"/>
      <c r="AX24" s="422"/>
    </row>
    <row r="25" spans="1:50" s="39" customFormat="1" ht="285.75" customHeight="1" x14ac:dyDescent="0.25">
      <c r="A25" s="330"/>
      <c r="B25" s="431"/>
      <c r="C25" s="431"/>
      <c r="D25" s="434"/>
      <c r="E25" s="434"/>
      <c r="F25" s="312"/>
      <c r="G25" s="312"/>
      <c r="H25" s="312"/>
      <c r="I25" s="312"/>
      <c r="J25" s="312"/>
      <c r="K25" s="410"/>
      <c r="L25" s="410"/>
      <c r="M25" s="308"/>
      <c r="N25" s="312"/>
      <c r="O25" s="312"/>
      <c r="P25" s="306"/>
      <c r="Q25" s="306"/>
      <c r="R25" s="306"/>
      <c r="S25" s="308"/>
      <c r="T25" s="306"/>
      <c r="U25" s="312"/>
      <c r="V25" s="306"/>
      <c r="W25" s="306"/>
      <c r="X25" s="306"/>
      <c r="Y25" s="308"/>
      <c r="Z25" s="306"/>
      <c r="AA25" s="410"/>
      <c r="AB25" s="410"/>
      <c r="AC25" s="310"/>
      <c r="AD25" s="312"/>
      <c r="AE25" s="310"/>
      <c r="AF25" s="163" t="s">
        <v>643</v>
      </c>
      <c r="AG25" s="163" t="s">
        <v>644</v>
      </c>
      <c r="AH25" s="163" t="s">
        <v>870</v>
      </c>
      <c r="AI25" s="109" t="s">
        <v>645</v>
      </c>
      <c r="AJ25" s="109" t="s">
        <v>646</v>
      </c>
      <c r="AK25" s="182" t="s">
        <v>783</v>
      </c>
      <c r="AL25" s="183">
        <v>1</v>
      </c>
      <c r="AM25" s="254" t="s">
        <v>996</v>
      </c>
      <c r="AN25" s="164" t="s">
        <v>647</v>
      </c>
      <c r="AO25" s="223" t="s">
        <v>647</v>
      </c>
      <c r="AP25" s="223" t="s">
        <v>647</v>
      </c>
      <c r="AQ25" s="223" t="s">
        <v>648</v>
      </c>
      <c r="AR25" s="223" t="s">
        <v>648</v>
      </c>
      <c r="AS25" s="223" t="s">
        <v>647</v>
      </c>
      <c r="AT25" s="221" t="s">
        <v>648</v>
      </c>
      <c r="AU25" s="237" t="s">
        <v>648</v>
      </c>
      <c r="AV25" s="420"/>
      <c r="AW25" s="312"/>
      <c r="AX25" s="423"/>
    </row>
    <row r="26" spans="1:50" s="39" customFormat="1" ht="261" customHeight="1" x14ac:dyDescent="0.25">
      <c r="A26" s="331"/>
      <c r="B26" s="386" t="str">
        <f>IF([1]Ficha2!$V$13="","",[1]Ficha2!$V$13)</f>
        <v xml:space="preserve">Riesgo de Gestión </v>
      </c>
      <c r="C26" s="386" t="str">
        <f>IF([1]Ficha2!$AY$24="","",[1]Ficha2!$AY$24)</f>
        <v>Cumplimiento</v>
      </c>
      <c r="D26" s="432" t="s">
        <v>188</v>
      </c>
      <c r="E26" s="432" t="s">
        <v>189</v>
      </c>
      <c r="F26" s="390" t="str">
        <f>CONCATENATE(IF([1]Ficha2!$D$29="","",[1]Ficha2!$D$29),"
",IF([1]Ficha2!$D$30="","",[1]Ficha2!$D$30),"
",IF([1]Ficha2!$D$31="","",[1]Ficha2!$D$31),"
",IF([1]Ficha2!$D$32="","",[1]Ficha2!$D$32),"
",IF([1]Ficha2!$D$33="","",[1]Ficha2!$D$33),"
",IF([1]Ficha2!$D$34="","",[1]Ficha2!$D$34))</f>
        <v xml:space="preserve">--- Todos los Trámites y Procedimientos Administrativos
</v>
      </c>
      <c r="G26" s="390" t="str">
        <f>IF([1]Ficha2!$AD$29="","",[1]Ficha2!$AD$29)</f>
        <v>Procesos de apoyo en el Sistema Integrado de Gestión</v>
      </c>
      <c r="H26" s="390" t="s">
        <v>304</v>
      </c>
      <c r="I26" s="390" t="str">
        <f>CONCATENATE(IF([1]Ficha2!$J$51="","",[1]Ficha2!$J$51),"
",IF([1]Ficha2!$J$52="","",[1]Ficha2!$J$52),"
",IF([1]Ficha2!$J$53="","",[1]Ficha2!$J$53),"
",IF([1]Ficha2!$J$54="","",[1]Ficha2!$J$54),"
",IF([1]Ficha2!$J$55="","",[1]Ficha2!$J$55),"
",IF([1]Ficha2!$J$56="","",[1]Ficha2!$J$56),"
",IF([1]Ficha2!$J$57="","",[1]Ficha2!$J$57),"
",IF([1]Ficha2!$J$58="","",[1]Ficha2!$J$58),"
",IF([1]Ficha2!$J$59="","",[1]Ficha2!$J$59),"
",IF([1]Ficha2!$J$60="","",[1]Ficha2!$J$60))</f>
        <v xml:space="preserve">La imposición de sanciones por autoridades judiciales o entes de control por dar respuesta erronea o inconsistente, por demora o a falta de respuesta del proceso o demas dependencias de la Entidad a las solicitudes realizadas.
</v>
      </c>
      <c r="J26" s="390" t="s">
        <v>305</v>
      </c>
      <c r="K26" s="411" t="str">
        <f>IF([1]Ficha2!$J$72="","",[1]Ficha2!$J$72)</f>
        <v>Probable (4)</v>
      </c>
      <c r="L26" s="411" t="str">
        <f>IF([1]Ficha2!$J$79="","",[1]Ficha2!$J$79)</f>
        <v>Moderado (3)</v>
      </c>
      <c r="M26" s="415" t="str">
        <f>IF([1]Ficha2!$AP$68="","",[1]Ficha2!$AP$68)</f>
        <v>Alta</v>
      </c>
      <c r="N26" s="390"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390" t="s">
        <v>306</v>
      </c>
      <c r="P26" s="413"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413"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413"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415" t="str">
        <f>IF([1]Ficha2!$AW$87="","",[1]Ficha2!$AW$87)</f>
        <v>Débil</v>
      </c>
      <c r="T26" s="413" t="str">
        <f>IF([1]Ficha2!$AZ$87="","",[1]Ficha2!$AZ$87)</f>
        <v>No disminuye</v>
      </c>
      <c r="U26" s="390" t="str">
        <f>CONCATENATE(IF([1]Ficha2!$D$102="","",[1]Ficha2!$D$102),"
",IF([1]Ficha2!$D$103="","",[1]Ficha2!$D$103),"
",IF([1]Ficha2!$D$104="","",[1]Ficha2!$D$104),"
",IF([1]Ficha2!$D$105="","",[1]Ficha2!$D$105),"
",IF([1]Ficha2!$D$106="","",[1]Ficha2!$D$106),"
",IF([1]Ficha2!$D$107="","",[1]Ficha2!$D$107),"
",IF([1]Ficha2!$D$108="","",[1]Ficha2!$D$108),"
",IF([1]Ficha2!$D$109="","",[1]Ficha2!$D$109),"
",IF([1]Ficha2!$D$110="","",[1]Ficha2!$D$110),"
",IF([1]Ficha2!$D$111="","",[1]Ficha2!$D$111))</f>
        <v xml:space="preserve">Supervisar al funcionario y/o contratista de atención al ciudadano por medio de informes de gestión que presentara semanalmente.
</v>
      </c>
      <c r="V26" s="413"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413"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413"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415" t="str">
        <f>IF([1]Ficha2!$AW$102="","",[1]Ficha2!$AW$102)</f>
        <v>Débil</v>
      </c>
      <c r="Z26" s="413" t="str">
        <f>IF([1]Ficha2!$AZ$102="","",[1]Ficha2!$AZ$102)</f>
        <v>No disminuye</v>
      </c>
      <c r="AA26" s="411" t="str">
        <f>IF([1]Ficha2!$J$127="","",[1]Ficha2!$J$127)</f>
        <v>Probable (4)</v>
      </c>
      <c r="AB26" s="411" t="str">
        <f>IF([1]Ficha2!$J$134="","",[1]Ficha2!$J$134)</f>
        <v>Moderado (3)</v>
      </c>
      <c r="AC26" s="427" t="str">
        <f>IF([1]Ficha2!$AP$126="","",[1]Ficha2!$AP$126)</f>
        <v>Alta</v>
      </c>
      <c r="AD26" s="390" t="str">
        <f>IF([1]Ficha2!$AP$130="","",[1]Ficha2!$AP$130)</f>
        <v>Despues de realizar el anaisis de los controles existentes, se pudo evidenciar que el riesgo se mantiene en la misma zona de ubicación alta.</v>
      </c>
      <c r="AE26" s="427" t="s">
        <v>43</v>
      </c>
      <c r="AF26" s="164" t="s">
        <v>649</v>
      </c>
      <c r="AG26" s="164" t="s">
        <v>650</v>
      </c>
      <c r="AH26" s="164" t="s">
        <v>871</v>
      </c>
      <c r="AI26" s="43" t="s">
        <v>654</v>
      </c>
      <c r="AJ26" s="43" t="s">
        <v>499</v>
      </c>
      <c r="AK26" s="184" t="s">
        <v>784</v>
      </c>
      <c r="AL26" s="183">
        <v>1</v>
      </c>
      <c r="AM26" s="254" t="s">
        <v>996</v>
      </c>
      <c r="AN26" s="164" t="s">
        <v>647</v>
      </c>
      <c r="AO26" s="223" t="s">
        <v>647</v>
      </c>
      <c r="AP26" s="223" t="s">
        <v>647</v>
      </c>
      <c r="AQ26" s="223" t="s">
        <v>648</v>
      </c>
      <c r="AR26" s="223" t="s">
        <v>648</v>
      </c>
      <c r="AS26" s="223" t="s">
        <v>647</v>
      </c>
      <c r="AT26" s="223" t="s">
        <v>648</v>
      </c>
      <c r="AU26" s="237" t="s">
        <v>648</v>
      </c>
      <c r="AV26" s="401" t="str">
        <f>CONCATENATE(IF([1]Ficha2!$D$205="","",[1]Ficha2!$D$205),"
",IF([1]Ficha2!$D$206="","",[1]Ficha2!$D$206),"
",IF([1]Ficha2!$D$207="","",[1]Ficha2!$D$207),"
",IF([1]Ficha2!$D$208="","",[1]Ficha2!$D$208),"
",IF([1]Ficha2!$D$209="","",[1]Ficha2!$D$209),"
",IF([1]Ficha2!$D$210="","",[1]Ficha2!$D$210),"
",IF([1]Ficha2!$D$211="","",[1]Ficha2!$D$211),"
",IF([1]Ficha2!$D$212="","",[1]Ficha2!$D$212),"
",IF([1]Ficha2!$D$213="","",[1]Ficha2!$D$213),"
",IF([1]Ficha2!$D$214="","",[1]Ficha2!$D$214),"")</f>
        <v xml:space="preserve">Solicitar un cambio de cargo al Funcionario y/o contratista del punto de atencion al ciudadano dentro del  proceso de GIT Gestión de Prestaciones Económicas.
</v>
      </c>
      <c r="AW26" s="390" t="s">
        <v>398</v>
      </c>
      <c r="AX26" s="313"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 xml:space="preserve">Nuevo contratista y/o funcionario en el punto de atención al ciudadano.
</v>
      </c>
    </row>
    <row r="27" spans="1:50" s="39" customFormat="1" ht="243" customHeight="1" x14ac:dyDescent="0.25">
      <c r="A27" s="332"/>
      <c r="B27" s="430"/>
      <c r="C27" s="430"/>
      <c r="D27" s="433"/>
      <c r="E27" s="433"/>
      <c r="F27" s="421"/>
      <c r="G27" s="421"/>
      <c r="H27" s="421"/>
      <c r="I27" s="421"/>
      <c r="J27" s="421"/>
      <c r="K27" s="426"/>
      <c r="L27" s="426"/>
      <c r="M27" s="425"/>
      <c r="N27" s="421"/>
      <c r="O27" s="421"/>
      <c r="P27" s="424"/>
      <c r="Q27" s="424"/>
      <c r="R27" s="424"/>
      <c r="S27" s="425"/>
      <c r="T27" s="424"/>
      <c r="U27" s="421"/>
      <c r="V27" s="424"/>
      <c r="W27" s="424"/>
      <c r="X27" s="424"/>
      <c r="Y27" s="425"/>
      <c r="Z27" s="424"/>
      <c r="AA27" s="426"/>
      <c r="AB27" s="426"/>
      <c r="AC27" s="428"/>
      <c r="AD27" s="421"/>
      <c r="AE27" s="428"/>
      <c r="AF27" s="164" t="s">
        <v>651</v>
      </c>
      <c r="AG27" s="164" t="s">
        <v>653</v>
      </c>
      <c r="AH27" s="164" t="s">
        <v>872</v>
      </c>
      <c r="AI27" s="43" t="s">
        <v>641</v>
      </c>
      <c r="AJ27" s="43" t="s">
        <v>652</v>
      </c>
      <c r="AK27" s="182" t="s">
        <v>785</v>
      </c>
      <c r="AL27" s="183">
        <v>1</v>
      </c>
      <c r="AM27" s="254" t="s">
        <v>996</v>
      </c>
      <c r="AN27" s="164" t="s">
        <v>647</v>
      </c>
      <c r="AO27" s="223" t="s">
        <v>647</v>
      </c>
      <c r="AP27" s="223" t="s">
        <v>647</v>
      </c>
      <c r="AQ27" s="223" t="s">
        <v>648</v>
      </c>
      <c r="AR27" s="223" t="s">
        <v>648</v>
      </c>
      <c r="AS27" s="223" t="s">
        <v>647</v>
      </c>
      <c r="AT27" s="221" t="s">
        <v>648</v>
      </c>
      <c r="AU27" s="237" t="s">
        <v>648</v>
      </c>
      <c r="AV27" s="419"/>
      <c r="AW27" s="421"/>
      <c r="AX27" s="422"/>
    </row>
    <row r="28" spans="1:50" s="39" customFormat="1" ht="168" customHeight="1" x14ac:dyDescent="0.25">
      <c r="A28" s="332"/>
      <c r="B28" s="431"/>
      <c r="C28" s="431"/>
      <c r="D28" s="434"/>
      <c r="E28" s="434"/>
      <c r="F28" s="312"/>
      <c r="G28" s="312"/>
      <c r="H28" s="312"/>
      <c r="I28" s="312"/>
      <c r="J28" s="312"/>
      <c r="K28" s="410"/>
      <c r="L28" s="410"/>
      <c r="M28" s="308"/>
      <c r="N28" s="312"/>
      <c r="O28" s="312"/>
      <c r="P28" s="306"/>
      <c r="Q28" s="306"/>
      <c r="R28" s="306"/>
      <c r="S28" s="308"/>
      <c r="T28" s="306"/>
      <c r="U28" s="312"/>
      <c r="V28" s="306"/>
      <c r="W28" s="306"/>
      <c r="X28" s="306"/>
      <c r="Y28" s="308"/>
      <c r="Z28" s="306"/>
      <c r="AA28" s="410"/>
      <c r="AB28" s="410"/>
      <c r="AC28" s="310"/>
      <c r="AD28" s="312"/>
      <c r="AE28" s="310"/>
      <c r="AF28" s="164" t="s">
        <v>655</v>
      </c>
      <c r="AG28" s="164" t="s">
        <v>656</v>
      </c>
      <c r="AH28" s="164" t="s">
        <v>873</v>
      </c>
      <c r="AI28" s="43" t="s">
        <v>657</v>
      </c>
      <c r="AJ28" s="43" t="s">
        <v>658</v>
      </c>
      <c r="AK28" s="185" t="s">
        <v>786</v>
      </c>
      <c r="AL28" s="186">
        <v>1</v>
      </c>
      <c r="AM28" s="254" t="s">
        <v>996</v>
      </c>
      <c r="AN28" s="164" t="s">
        <v>647</v>
      </c>
      <c r="AO28" s="223" t="s">
        <v>647</v>
      </c>
      <c r="AP28" s="223" t="s">
        <v>647</v>
      </c>
      <c r="AQ28" s="223" t="s">
        <v>648</v>
      </c>
      <c r="AR28" s="223" t="s">
        <v>648</v>
      </c>
      <c r="AS28" s="223" t="s">
        <v>647</v>
      </c>
      <c r="AT28" s="223" t="s">
        <v>648</v>
      </c>
      <c r="AU28" s="237" t="s">
        <v>648</v>
      </c>
      <c r="AV28" s="420"/>
      <c r="AW28" s="312"/>
      <c r="AX28" s="423"/>
    </row>
    <row r="29" spans="1:50" s="39" customFormat="1" ht="234" customHeight="1" x14ac:dyDescent="0.25">
      <c r="A29" s="332"/>
      <c r="B29" s="386" t="str">
        <f>IF([1]Ficha3!$V$13="","",[1]Ficha3!$V$13)</f>
        <v xml:space="preserve">Riesgo de Gestión </v>
      </c>
      <c r="C29" s="386" t="str">
        <f>IF([1]Ficha3!$AY$24="","",[1]Ficha3!$AY$24)</f>
        <v>Tecnología</v>
      </c>
      <c r="D29" s="432" t="s">
        <v>82</v>
      </c>
      <c r="E29" s="432" t="s">
        <v>190</v>
      </c>
      <c r="F29" s="390" t="str">
        <f>CONCATENATE(IF([1]Ficha3!$D$29="","",[1]Ficha3!$D$29),"
",IF([1]Ficha3!$D$30="","",[1]Ficha3!$D$30),"
",IF([1]Ficha3!$D$31="","",[1]Ficha3!$D$31),"
",IF([1]Ficha3!$D$32="","",[1]Ficha3!$D$32),"
",IF([1]Ficha3!$D$33="","",[1]Ficha3!$D$33),"
",IF([1]Ficha3!$D$34="","",[1]Ficha3!$D$34))</f>
        <v xml:space="preserve">--- Todos los Trámites y Procedimientos Administrativos
</v>
      </c>
      <c r="G29" s="390" t="str">
        <f>IF([1]Ficha3!$AD$29="","",[1]Ficha3!$AD$29)</f>
        <v>Procesos de apoyo en el Sistema Integrado de Gestión</v>
      </c>
      <c r="H29" s="390" t="s">
        <v>340</v>
      </c>
      <c r="I29" s="390" t="str">
        <f>CONCATENATE(IF([1]Ficha3!$J$51="","",[1]Ficha3!$J$51),"
",IF([1]Ficha3!$J$52="","",[1]Ficha3!$J$52),"
",IF([1]Ficha3!$J$53="","",[1]Ficha3!$J$53),"
",IF([1]Ficha3!$J$54="","",[1]Ficha3!$J$54),"
",IF([1]Ficha3!$J$55="","",[1]Ficha3!$J$55),"
",IF([1]Ficha3!$J$56="","",[1]Ficha3!$J$56),"
",IF([1]Ficha3!$J$57="","",[1]Ficha3!$J$57),"
",IF([1]Ficha3!$J$58="","",[1]Ficha3!$J$58),"
",IF([1]Ficha3!$J$59="","",[1]Ficha3!$J$59),"
",IF([1]Ficha3!$J$60="","",[1]Ficha3!$J$60))</f>
        <v xml:space="preserve">Emergencia Sanitaria COVID 19
La imposición de sanciones por autoridades judiciales o entes de control por dar respuesta erronea o inconsistente, por demora o a falta de respuesta del proceso o demas dependencias de la Entidad a las solicitudes realizadas.
</v>
      </c>
      <c r="J29" s="390" t="s">
        <v>341</v>
      </c>
      <c r="K29" s="411" t="str">
        <f>IF([1]Ficha3!$J$72="","",[1]Ficha3!$J$72)</f>
        <v>Posible (3)</v>
      </c>
      <c r="L29" s="411" t="str">
        <f>IF([1]Ficha3!$J$79="","",[1]Ficha3!$J$79)</f>
        <v>Moderado (3)</v>
      </c>
      <c r="M29" s="415" t="str">
        <f>IF([1]Ficha3!$AP$68="","",[1]Ficha3!$AP$68)</f>
        <v>Alta</v>
      </c>
      <c r="N29" s="390"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390" t="s">
        <v>668</v>
      </c>
      <c r="P29" s="413"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413"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413"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415" t="str">
        <f>IF([1]Ficha3!$AW$87="","",[1]Ficha3!$AW$87)</f>
        <v>Moderado</v>
      </c>
      <c r="T29" s="413" t="str">
        <f>IF([1]Ficha3!$AZ$87="","",[1]Ficha3!$AZ$87)</f>
        <v>No disminuye</v>
      </c>
      <c r="U29" s="390" t="str">
        <f>CONCATENATE(IF([1]Ficha3!$D$102="","",[1]Ficha3!$D$102),"
",IF([1]Ficha3!$D$103="","",[1]Ficha3!$D$103),"
",IF([1]Ficha3!$D$104="","",[1]Ficha3!$D$104),"
",IF([1]Ficha3!$D$105="","",[1]Ficha3!$D$105),"
",IF([1]Ficha3!$D$106="","",[1]Ficha3!$D$106),"
",IF([1]Ficha3!$D$107="","",[1]Ficha3!$D$107),"
",IF([1]Ficha3!$D$108="","",[1]Ficha3!$D$108),"
",IF([1]Ficha3!$D$109="","",[1]Ficha3!$D$109),"
",IF([1]Ficha3!$D$110="","",[1]Ficha3!$D$110),"
",IF([1]Ficha3!$D$111="","",[1]Ficha3!$D$111))</f>
        <v xml:space="preserve">Realizar planes de contigencia con los funcionarios y/o contratistas del proceso para dar respuesta inmediata a los trámites vencidos.
</v>
      </c>
      <c r="V29" s="413"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413"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413"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415" t="str">
        <f>IF([1]Ficha3!$AW$102="","",[1]Ficha3!$AW$102)</f>
        <v>Débil</v>
      </c>
      <c r="Z29" s="413" t="str">
        <f>IF([1]Ficha3!$AZ$102="","",[1]Ficha3!$AZ$102)</f>
        <v>No disminuye</v>
      </c>
      <c r="AA29" s="411" t="str">
        <f>IF([1]Ficha3!$J$127="","",[1]Ficha3!$J$127)</f>
        <v>Posible (3)</v>
      </c>
      <c r="AB29" s="411" t="str">
        <f>IF([1]Ficha3!$J$134="","",[1]Ficha3!$J$134)</f>
        <v>Moderado (3)</v>
      </c>
      <c r="AC29" s="427" t="str">
        <f>IF([1]Ficha3!$AP$126="","",[1]Ficha3!$AP$126)</f>
        <v>Alta</v>
      </c>
      <c r="AD29" s="390" t="str">
        <f>IF([1]Ficha3!$AP$130="","",[1]Ficha3!$AP$130)</f>
        <v>Despues de realizar el anaisis de los controles existentes, se pudo evidenciar que el riesgo se mantiene en la misma zona de ubicación alta.</v>
      </c>
      <c r="AE29" s="427" t="s">
        <v>43</v>
      </c>
      <c r="AF29" s="159" t="s">
        <v>659</v>
      </c>
      <c r="AG29" s="159" t="s">
        <v>660</v>
      </c>
      <c r="AH29" s="159" t="s">
        <v>874</v>
      </c>
      <c r="AI29" s="110" t="s">
        <v>661</v>
      </c>
      <c r="AJ29" s="110" t="s">
        <v>642</v>
      </c>
      <c r="AK29" s="184" t="s">
        <v>781</v>
      </c>
      <c r="AL29" s="186">
        <v>1</v>
      </c>
      <c r="AM29" s="254" t="s">
        <v>996</v>
      </c>
      <c r="AN29" s="164" t="s">
        <v>647</v>
      </c>
      <c r="AO29" s="164" t="s">
        <v>647</v>
      </c>
      <c r="AP29" s="164" t="s">
        <v>647</v>
      </c>
      <c r="AQ29" s="164" t="s">
        <v>648</v>
      </c>
      <c r="AR29" s="164" t="s">
        <v>648</v>
      </c>
      <c r="AS29" s="223" t="s">
        <v>647</v>
      </c>
      <c r="AT29" s="221" t="s">
        <v>648</v>
      </c>
      <c r="AU29" s="237" t="s">
        <v>648</v>
      </c>
      <c r="AV29" s="401" t="str">
        <f>CONCATENATE(IF([1]Ficha3!$D$205="","",[1]Ficha3!$D$205),"
",IF([1]Ficha3!$D$206="","",[1]Ficha3!$D$206),"
",IF([1]Ficha3!$D$207="","",[1]Ficha3!$D$207),"
",IF([1]Ficha3!$D$208="","",[1]Ficha3!$D$208),"
",IF([1]Ficha3!$D$209="","",[1]Ficha3!$D$209),"
",IF([1]Ficha3!$D$210="","",[1]Ficha3!$D$210),"
",IF([1]Ficha3!$D$211="","",[1]Ficha3!$D$211),"
",IF([1]Ficha3!$D$212="","",[1]Ficha3!$D$212),"
",IF([1]Ficha3!$D$213="","",[1]Ficha3!$D$213),"
",IF([1]Ficha3!$D$214="","",[1]Ficha3!$D$214),"")</f>
        <v xml:space="preserve">Solicitar la actualización de las herramientas tecnológicas con las que cuenta la Entidad.
</v>
      </c>
      <c r="AW29" s="390" t="s">
        <v>398</v>
      </c>
      <c r="AX29" s="313"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 xml:space="preserve">Herramientas tecnológicas actualizadas
</v>
      </c>
    </row>
    <row r="30" spans="1:50" s="39" customFormat="1" ht="266.25" customHeight="1" x14ac:dyDescent="0.25">
      <c r="A30" s="332"/>
      <c r="B30" s="430"/>
      <c r="C30" s="430"/>
      <c r="D30" s="433"/>
      <c r="E30" s="433"/>
      <c r="F30" s="421"/>
      <c r="G30" s="421"/>
      <c r="H30" s="421"/>
      <c r="I30" s="421"/>
      <c r="J30" s="421"/>
      <c r="K30" s="426"/>
      <c r="L30" s="426"/>
      <c r="M30" s="425"/>
      <c r="N30" s="421"/>
      <c r="O30" s="421"/>
      <c r="P30" s="424"/>
      <c r="Q30" s="424"/>
      <c r="R30" s="424"/>
      <c r="S30" s="425"/>
      <c r="T30" s="424"/>
      <c r="U30" s="421"/>
      <c r="V30" s="424"/>
      <c r="W30" s="424"/>
      <c r="X30" s="424"/>
      <c r="Y30" s="425"/>
      <c r="Z30" s="424"/>
      <c r="AA30" s="426"/>
      <c r="AB30" s="426"/>
      <c r="AC30" s="428"/>
      <c r="AD30" s="421"/>
      <c r="AE30" s="428"/>
      <c r="AF30" s="164" t="s">
        <v>662</v>
      </c>
      <c r="AG30" s="164" t="s">
        <v>640</v>
      </c>
      <c r="AH30" s="164" t="s">
        <v>875</v>
      </c>
      <c r="AI30" s="43" t="s">
        <v>663</v>
      </c>
      <c r="AJ30" s="43" t="s">
        <v>442</v>
      </c>
      <c r="AK30" s="182" t="s">
        <v>785</v>
      </c>
      <c r="AL30" s="186">
        <v>1</v>
      </c>
      <c r="AM30" s="254" t="s">
        <v>996</v>
      </c>
      <c r="AN30" s="164" t="s">
        <v>647</v>
      </c>
      <c r="AO30" s="164" t="s">
        <v>647</v>
      </c>
      <c r="AP30" s="164" t="s">
        <v>647</v>
      </c>
      <c r="AQ30" s="164" t="s">
        <v>648</v>
      </c>
      <c r="AR30" s="164" t="s">
        <v>648</v>
      </c>
      <c r="AS30" s="223" t="s">
        <v>647</v>
      </c>
      <c r="AT30" s="221" t="s">
        <v>648</v>
      </c>
      <c r="AU30" s="237" t="s">
        <v>648</v>
      </c>
      <c r="AV30" s="419"/>
      <c r="AW30" s="421"/>
      <c r="AX30" s="422"/>
    </row>
    <row r="31" spans="1:50" s="39" customFormat="1" ht="316.5" customHeight="1" thickBot="1" x14ac:dyDescent="0.3">
      <c r="A31" s="329"/>
      <c r="B31" s="387"/>
      <c r="C31" s="387"/>
      <c r="D31" s="435"/>
      <c r="E31" s="435"/>
      <c r="F31" s="391"/>
      <c r="G31" s="391"/>
      <c r="H31" s="391"/>
      <c r="I31" s="391"/>
      <c r="J31" s="391"/>
      <c r="K31" s="412"/>
      <c r="L31" s="412"/>
      <c r="M31" s="416"/>
      <c r="N31" s="391"/>
      <c r="O31" s="391"/>
      <c r="P31" s="414"/>
      <c r="Q31" s="414"/>
      <c r="R31" s="414"/>
      <c r="S31" s="416"/>
      <c r="T31" s="414"/>
      <c r="U31" s="391"/>
      <c r="V31" s="414"/>
      <c r="W31" s="414"/>
      <c r="X31" s="414"/>
      <c r="Y31" s="416"/>
      <c r="Z31" s="414"/>
      <c r="AA31" s="412"/>
      <c r="AB31" s="412"/>
      <c r="AC31" s="463"/>
      <c r="AD31" s="391"/>
      <c r="AE31" s="463"/>
      <c r="AF31" s="160" t="s">
        <v>665</v>
      </c>
      <c r="AG31" s="160" t="s">
        <v>664</v>
      </c>
      <c r="AH31" s="160" t="s">
        <v>876</v>
      </c>
      <c r="AI31" s="111" t="s">
        <v>666</v>
      </c>
      <c r="AJ31" s="111" t="s">
        <v>877</v>
      </c>
      <c r="AK31" s="206" t="s">
        <v>783</v>
      </c>
      <c r="AL31" s="180">
        <v>1</v>
      </c>
      <c r="AM31" s="256" t="s">
        <v>996</v>
      </c>
      <c r="AN31" s="8" t="s">
        <v>647</v>
      </c>
      <c r="AO31" s="8" t="s">
        <v>647</v>
      </c>
      <c r="AP31" s="8" t="s">
        <v>647</v>
      </c>
      <c r="AQ31" s="8" t="s">
        <v>648</v>
      </c>
      <c r="AR31" s="8" t="s">
        <v>648</v>
      </c>
      <c r="AS31" s="8" t="s">
        <v>571</v>
      </c>
      <c r="AT31" s="8" t="s">
        <v>571</v>
      </c>
      <c r="AU31" s="238" t="s">
        <v>571</v>
      </c>
      <c r="AV31" s="402"/>
      <c r="AW31" s="391"/>
      <c r="AX31" s="314"/>
    </row>
    <row r="32" spans="1:50" s="81" customFormat="1" ht="12.95" customHeight="1" thickBot="1" x14ac:dyDescent="0.3">
      <c r="AK32" s="201"/>
      <c r="AL32" s="153"/>
      <c r="AM32" s="251"/>
      <c r="AS32" s="201"/>
      <c r="AT32" s="153"/>
      <c r="AU32" s="251"/>
      <c r="AV32" s="117"/>
      <c r="AX32" s="118"/>
    </row>
    <row r="33" spans="1:50" s="39" customFormat="1" ht="409.5" x14ac:dyDescent="0.25">
      <c r="A33" s="327" t="s">
        <v>108</v>
      </c>
      <c r="B33" s="436" t="s">
        <v>49</v>
      </c>
      <c r="C33" s="436" t="s">
        <v>90</v>
      </c>
      <c r="D33" s="437" t="s">
        <v>91</v>
      </c>
      <c r="E33" s="437" t="s">
        <v>342</v>
      </c>
      <c r="F33" s="311" t="s">
        <v>92</v>
      </c>
      <c r="G33" s="311" t="s">
        <v>84</v>
      </c>
      <c r="H33" s="311" t="s">
        <v>343</v>
      </c>
      <c r="I33" s="311" t="s">
        <v>93</v>
      </c>
      <c r="J33" s="311" t="s">
        <v>344</v>
      </c>
      <c r="K33" s="409" t="s">
        <v>55</v>
      </c>
      <c r="L33" s="409" t="s">
        <v>85</v>
      </c>
      <c r="M33" s="307" t="s">
        <v>68</v>
      </c>
      <c r="N33" s="311" t="s">
        <v>310</v>
      </c>
      <c r="O33" s="311" t="s">
        <v>345</v>
      </c>
      <c r="P33" s="305" t="s">
        <v>94</v>
      </c>
      <c r="Q33" s="305" t="s">
        <v>95</v>
      </c>
      <c r="R33" s="305" t="s">
        <v>96</v>
      </c>
      <c r="S33" s="307" t="s">
        <v>97</v>
      </c>
      <c r="T33" s="305" t="s">
        <v>98</v>
      </c>
      <c r="U33" s="311" t="s">
        <v>346</v>
      </c>
      <c r="V33" s="305" t="s">
        <v>99</v>
      </c>
      <c r="W33" s="305" t="s">
        <v>99</v>
      </c>
      <c r="X33" s="305" t="s">
        <v>99</v>
      </c>
      <c r="Y33" s="307" t="s">
        <v>97</v>
      </c>
      <c r="Z33" s="305" t="s">
        <v>98</v>
      </c>
      <c r="AA33" s="409" t="s">
        <v>55</v>
      </c>
      <c r="AB33" s="409" t="s">
        <v>85</v>
      </c>
      <c r="AC33" s="482" t="str">
        <f>IF([4]Ficha3!$AP$126="","",[4]Ficha3!$AP$126)</f>
        <v>Moderada</v>
      </c>
      <c r="AD33" s="311" t="s">
        <v>100</v>
      </c>
      <c r="AE33" s="482" t="s">
        <v>43</v>
      </c>
      <c r="AF33" s="122" t="s">
        <v>669</v>
      </c>
      <c r="AG33" s="122" t="s">
        <v>670</v>
      </c>
      <c r="AH33" s="122" t="s">
        <v>878</v>
      </c>
      <c r="AI33" s="38" t="s">
        <v>671</v>
      </c>
      <c r="AJ33" s="38" t="s">
        <v>551</v>
      </c>
      <c r="AK33" s="28" t="s">
        <v>787</v>
      </c>
      <c r="AL33" s="155">
        <v>1</v>
      </c>
      <c r="AM33" s="252" t="s">
        <v>1001</v>
      </c>
      <c r="AN33" s="131" t="s">
        <v>647</v>
      </c>
      <c r="AO33" s="131" t="s">
        <v>647</v>
      </c>
      <c r="AP33" s="131" t="s">
        <v>647</v>
      </c>
      <c r="AQ33" s="131" t="s">
        <v>648</v>
      </c>
      <c r="AR33" s="131" t="s">
        <v>648</v>
      </c>
      <c r="AS33" s="227" t="s">
        <v>647</v>
      </c>
      <c r="AT33" s="227" t="s">
        <v>648</v>
      </c>
      <c r="AU33" s="243" t="s">
        <v>648</v>
      </c>
      <c r="AV33" s="72" t="s">
        <v>101</v>
      </c>
      <c r="AW33" s="224" t="s">
        <v>101</v>
      </c>
      <c r="AX33" s="234" t="s">
        <v>101</v>
      </c>
    </row>
    <row r="34" spans="1:50" s="39" customFormat="1" ht="120" customHeight="1" x14ac:dyDescent="0.25">
      <c r="A34" s="330"/>
      <c r="B34" s="430"/>
      <c r="C34" s="430"/>
      <c r="D34" s="433"/>
      <c r="E34" s="433"/>
      <c r="F34" s="421"/>
      <c r="G34" s="421"/>
      <c r="H34" s="421"/>
      <c r="I34" s="421"/>
      <c r="J34" s="421"/>
      <c r="K34" s="426"/>
      <c r="L34" s="426"/>
      <c r="M34" s="425"/>
      <c r="N34" s="421"/>
      <c r="O34" s="421"/>
      <c r="P34" s="424"/>
      <c r="Q34" s="424"/>
      <c r="R34" s="424"/>
      <c r="S34" s="425"/>
      <c r="T34" s="424"/>
      <c r="U34" s="421"/>
      <c r="V34" s="424"/>
      <c r="W34" s="424"/>
      <c r="X34" s="424"/>
      <c r="Y34" s="425"/>
      <c r="Z34" s="424"/>
      <c r="AA34" s="426"/>
      <c r="AB34" s="426"/>
      <c r="AC34" s="500"/>
      <c r="AD34" s="421"/>
      <c r="AE34" s="500"/>
      <c r="AF34" s="128" t="s">
        <v>672</v>
      </c>
      <c r="AG34" s="128" t="s">
        <v>673</v>
      </c>
      <c r="AH34" s="128" t="s">
        <v>879</v>
      </c>
      <c r="AI34" s="41" t="s">
        <v>674</v>
      </c>
      <c r="AJ34" s="41" t="s">
        <v>611</v>
      </c>
      <c r="AK34" s="88" t="s">
        <v>788</v>
      </c>
      <c r="AL34" s="172">
        <v>1</v>
      </c>
      <c r="AM34" s="254" t="s">
        <v>1001</v>
      </c>
      <c r="AN34" s="128" t="s">
        <v>647</v>
      </c>
      <c r="AO34" s="128" t="s">
        <v>647</v>
      </c>
      <c r="AP34" s="128" t="s">
        <v>647</v>
      </c>
      <c r="AQ34" s="128" t="s">
        <v>648</v>
      </c>
      <c r="AR34" s="128" t="s">
        <v>648</v>
      </c>
      <c r="AS34" s="223" t="s">
        <v>647</v>
      </c>
      <c r="AT34" s="223" t="s">
        <v>648</v>
      </c>
      <c r="AU34" s="237" t="s">
        <v>648</v>
      </c>
      <c r="AV34" s="230"/>
      <c r="AW34" s="222"/>
      <c r="AX34" s="219"/>
    </row>
    <row r="35" spans="1:50" s="39" customFormat="1" ht="120" customHeight="1" x14ac:dyDescent="0.25">
      <c r="A35" s="330"/>
      <c r="B35" s="431"/>
      <c r="C35" s="431"/>
      <c r="D35" s="434"/>
      <c r="E35" s="434"/>
      <c r="F35" s="312"/>
      <c r="G35" s="312"/>
      <c r="H35" s="312"/>
      <c r="I35" s="312"/>
      <c r="J35" s="312"/>
      <c r="K35" s="410"/>
      <c r="L35" s="410"/>
      <c r="M35" s="308"/>
      <c r="N35" s="312"/>
      <c r="O35" s="312"/>
      <c r="P35" s="306"/>
      <c r="Q35" s="306"/>
      <c r="R35" s="306"/>
      <c r="S35" s="308"/>
      <c r="T35" s="306"/>
      <c r="U35" s="312"/>
      <c r="V35" s="306"/>
      <c r="W35" s="306"/>
      <c r="X35" s="306"/>
      <c r="Y35" s="308"/>
      <c r="Z35" s="306"/>
      <c r="AA35" s="410"/>
      <c r="AB35" s="410"/>
      <c r="AC35" s="483"/>
      <c r="AD35" s="312"/>
      <c r="AE35" s="483"/>
      <c r="AF35" s="121" t="s">
        <v>675</v>
      </c>
      <c r="AG35" s="121" t="s">
        <v>676</v>
      </c>
      <c r="AH35" s="121" t="s">
        <v>880</v>
      </c>
      <c r="AI35" s="88" t="s">
        <v>677</v>
      </c>
      <c r="AJ35" s="88" t="s">
        <v>149</v>
      </c>
      <c r="AK35" s="88" t="s">
        <v>789</v>
      </c>
      <c r="AL35" s="172">
        <v>1</v>
      </c>
      <c r="AM35" s="254" t="s">
        <v>1001</v>
      </c>
      <c r="AN35" s="128" t="s">
        <v>647</v>
      </c>
      <c r="AO35" s="128" t="s">
        <v>647</v>
      </c>
      <c r="AP35" s="128" t="s">
        <v>647</v>
      </c>
      <c r="AQ35" s="128" t="s">
        <v>648</v>
      </c>
      <c r="AR35" s="128" t="s">
        <v>648</v>
      </c>
      <c r="AS35" s="223" t="s">
        <v>647</v>
      </c>
      <c r="AT35" s="223" t="s">
        <v>648</v>
      </c>
      <c r="AU35" s="237" t="s">
        <v>648</v>
      </c>
      <c r="AV35" s="230"/>
      <c r="AW35" s="222"/>
      <c r="AX35" s="219"/>
    </row>
    <row r="36" spans="1:50" s="39" customFormat="1" ht="175.5" customHeight="1" x14ac:dyDescent="0.25">
      <c r="A36" s="331"/>
      <c r="B36" s="386" t="s">
        <v>49</v>
      </c>
      <c r="C36" s="386" t="s">
        <v>102</v>
      </c>
      <c r="D36" s="432" t="s">
        <v>103</v>
      </c>
      <c r="E36" s="432" t="s">
        <v>347</v>
      </c>
      <c r="F36" s="390" t="s">
        <v>92</v>
      </c>
      <c r="G36" s="390" t="s">
        <v>84</v>
      </c>
      <c r="H36" s="390" t="s">
        <v>348</v>
      </c>
      <c r="I36" s="390" t="s">
        <v>104</v>
      </c>
      <c r="J36" s="390" t="s">
        <v>349</v>
      </c>
      <c r="K36" s="411" t="s">
        <v>55</v>
      </c>
      <c r="L36" s="411" t="s">
        <v>85</v>
      </c>
      <c r="M36" s="415" t="s">
        <v>68</v>
      </c>
      <c r="N36" s="390" t="s">
        <v>350</v>
      </c>
      <c r="O36" s="390" t="s">
        <v>351</v>
      </c>
      <c r="P36" s="413" t="s">
        <v>105</v>
      </c>
      <c r="Q36" s="413" t="s">
        <v>87</v>
      </c>
      <c r="R36" s="413" t="s">
        <v>105</v>
      </c>
      <c r="S36" s="415" t="s">
        <v>65</v>
      </c>
      <c r="T36" s="413" t="s">
        <v>98</v>
      </c>
      <c r="U36" s="390" t="s">
        <v>352</v>
      </c>
      <c r="V36" s="413" t="s">
        <v>106</v>
      </c>
      <c r="W36" s="413" t="s">
        <v>99</v>
      </c>
      <c r="X36" s="413" t="s">
        <v>99</v>
      </c>
      <c r="Y36" s="415" t="s">
        <v>65</v>
      </c>
      <c r="Z36" s="413" t="s">
        <v>98</v>
      </c>
      <c r="AA36" s="411" t="s">
        <v>55</v>
      </c>
      <c r="AB36" s="411" t="s">
        <v>85</v>
      </c>
      <c r="AC36" s="417" t="str">
        <f>IF([4]Ficha3!$AP$126="","",[4]Ficha3!$AP$126)</f>
        <v>Moderada</v>
      </c>
      <c r="AD36" s="390" t="s">
        <v>313</v>
      </c>
      <c r="AE36" s="417" t="s">
        <v>43</v>
      </c>
      <c r="AF36" s="128" t="s">
        <v>685</v>
      </c>
      <c r="AG36" s="128" t="s">
        <v>684</v>
      </c>
      <c r="AH36" s="128" t="s">
        <v>881</v>
      </c>
      <c r="AI36" s="41" t="s">
        <v>683</v>
      </c>
      <c r="AJ36" s="41" t="s">
        <v>470</v>
      </c>
      <c r="AK36" s="41" t="s">
        <v>790</v>
      </c>
      <c r="AL36" s="154">
        <v>1</v>
      </c>
      <c r="AM36" s="254" t="s">
        <v>1001</v>
      </c>
      <c r="AN36" s="128" t="s">
        <v>885</v>
      </c>
      <c r="AO36" s="128" t="s">
        <v>678</v>
      </c>
      <c r="AP36" s="128" t="s">
        <v>887</v>
      </c>
      <c r="AQ36" s="44" t="s">
        <v>679</v>
      </c>
      <c r="AR36" s="75" t="s">
        <v>510</v>
      </c>
      <c r="AS36" s="41" t="s">
        <v>796</v>
      </c>
      <c r="AT36" s="154">
        <v>1</v>
      </c>
      <c r="AU36" s="254" t="s">
        <v>999</v>
      </c>
      <c r="AV36" s="232" t="s">
        <v>101</v>
      </c>
      <c r="AW36" s="223" t="s">
        <v>101</v>
      </c>
      <c r="AX36" s="233" t="s">
        <v>101</v>
      </c>
    </row>
    <row r="37" spans="1:50" s="39" customFormat="1" ht="179.25" customHeight="1" x14ac:dyDescent="0.25">
      <c r="A37" s="332"/>
      <c r="B37" s="430"/>
      <c r="C37" s="430"/>
      <c r="D37" s="433"/>
      <c r="E37" s="433"/>
      <c r="F37" s="421"/>
      <c r="G37" s="421"/>
      <c r="H37" s="421"/>
      <c r="I37" s="421"/>
      <c r="J37" s="421"/>
      <c r="K37" s="426"/>
      <c r="L37" s="426"/>
      <c r="M37" s="425"/>
      <c r="N37" s="421"/>
      <c r="O37" s="421"/>
      <c r="P37" s="424"/>
      <c r="Q37" s="424"/>
      <c r="R37" s="424"/>
      <c r="S37" s="425"/>
      <c r="T37" s="424"/>
      <c r="U37" s="421"/>
      <c r="V37" s="424"/>
      <c r="W37" s="424"/>
      <c r="X37" s="424"/>
      <c r="Y37" s="425"/>
      <c r="Z37" s="424"/>
      <c r="AA37" s="426"/>
      <c r="AB37" s="426"/>
      <c r="AC37" s="500"/>
      <c r="AD37" s="421"/>
      <c r="AE37" s="500"/>
      <c r="AF37" s="128" t="s">
        <v>687</v>
      </c>
      <c r="AG37" s="128" t="s">
        <v>686</v>
      </c>
      <c r="AH37" s="128" t="s">
        <v>882</v>
      </c>
      <c r="AI37" s="41" t="s">
        <v>688</v>
      </c>
      <c r="AJ37" s="41" t="s">
        <v>474</v>
      </c>
      <c r="AK37" s="169" t="s">
        <v>791</v>
      </c>
      <c r="AL37" s="173">
        <v>1</v>
      </c>
      <c r="AM37" s="254" t="s">
        <v>1001</v>
      </c>
      <c r="AN37" s="223" t="s">
        <v>647</v>
      </c>
      <c r="AO37" s="223" t="s">
        <v>647</v>
      </c>
      <c r="AP37" s="223" t="s">
        <v>647</v>
      </c>
      <c r="AQ37" s="223" t="s">
        <v>648</v>
      </c>
      <c r="AR37" s="223" t="s">
        <v>648</v>
      </c>
      <c r="AS37" s="223" t="s">
        <v>647</v>
      </c>
      <c r="AT37" s="223" t="s">
        <v>648</v>
      </c>
      <c r="AU37" s="237" t="s">
        <v>648</v>
      </c>
      <c r="AV37" s="229"/>
      <c r="AW37" s="220"/>
      <c r="AX37" s="218"/>
    </row>
    <row r="38" spans="1:50" s="39" customFormat="1" ht="189.75" customHeight="1" x14ac:dyDescent="0.25">
      <c r="A38" s="332"/>
      <c r="B38" s="430"/>
      <c r="C38" s="430"/>
      <c r="D38" s="433"/>
      <c r="E38" s="433"/>
      <c r="F38" s="421"/>
      <c r="G38" s="421"/>
      <c r="H38" s="421"/>
      <c r="I38" s="421"/>
      <c r="J38" s="421"/>
      <c r="K38" s="426"/>
      <c r="L38" s="426"/>
      <c r="M38" s="425"/>
      <c r="N38" s="421"/>
      <c r="O38" s="421"/>
      <c r="P38" s="424"/>
      <c r="Q38" s="424"/>
      <c r="R38" s="424"/>
      <c r="S38" s="425"/>
      <c r="T38" s="424"/>
      <c r="U38" s="421"/>
      <c r="V38" s="424"/>
      <c r="W38" s="424"/>
      <c r="X38" s="424"/>
      <c r="Y38" s="425"/>
      <c r="Z38" s="424"/>
      <c r="AA38" s="426"/>
      <c r="AB38" s="426"/>
      <c r="AC38" s="500"/>
      <c r="AD38" s="421"/>
      <c r="AE38" s="500"/>
      <c r="AF38" s="128" t="s">
        <v>689</v>
      </c>
      <c r="AG38" s="128" t="s">
        <v>680</v>
      </c>
      <c r="AH38" s="128" t="s">
        <v>883</v>
      </c>
      <c r="AI38" s="41" t="s">
        <v>690</v>
      </c>
      <c r="AJ38" s="41" t="s">
        <v>538</v>
      </c>
      <c r="AK38" s="169" t="s">
        <v>792</v>
      </c>
      <c r="AL38" s="173">
        <v>1</v>
      </c>
      <c r="AM38" s="254" t="s">
        <v>1001</v>
      </c>
      <c r="AN38" s="128" t="s">
        <v>886</v>
      </c>
      <c r="AO38" s="128" t="s">
        <v>680</v>
      </c>
      <c r="AP38" s="128" t="s">
        <v>904</v>
      </c>
      <c r="AQ38" s="44" t="s">
        <v>681</v>
      </c>
      <c r="AR38" s="75" t="s">
        <v>682</v>
      </c>
      <c r="AS38" s="169" t="s">
        <v>797</v>
      </c>
      <c r="AT38" s="154">
        <v>1</v>
      </c>
      <c r="AU38" s="254" t="s">
        <v>999</v>
      </c>
      <c r="AV38" s="229"/>
      <c r="AW38" s="220"/>
      <c r="AX38" s="218"/>
    </row>
    <row r="39" spans="1:50" s="39" customFormat="1" ht="141.75" customHeight="1" x14ac:dyDescent="0.25">
      <c r="A39" s="332"/>
      <c r="B39" s="431"/>
      <c r="C39" s="431"/>
      <c r="D39" s="434"/>
      <c r="E39" s="434"/>
      <c r="F39" s="312"/>
      <c r="G39" s="312"/>
      <c r="H39" s="312"/>
      <c r="I39" s="312"/>
      <c r="J39" s="312"/>
      <c r="K39" s="410"/>
      <c r="L39" s="410"/>
      <c r="M39" s="308"/>
      <c r="N39" s="312"/>
      <c r="O39" s="312"/>
      <c r="P39" s="306"/>
      <c r="Q39" s="306"/>
      <c r="R39" s="306"/>
      <c r="S39" s="308"/>
      <c r="T39" s="306"/>
      <c r="U39" s="312"/>
      <c r="V39" s="306"/>
      <c r="W39" s="306"/>
      <c r="X39" s="306"/>
      <c r="Y39" s="308"/>
      <c r="Z39" s="306"/>
      <c r="AA39" s="410"/>
      <c r="AB39" s="410"/>
      <c r="AC39" s="483"/>
      <c r="AD39" s="312"/>
      <c r="AE39" s="483"/>
      <c r="AF39" s="128" t="s">
        <v>692</v>
      </c>
      <c r="AG39" s="128" t="s">
        <v>684</v>
      </c>
      <c r="AH39" s="128" t="s">
        <v>884</v>
      </c>
      <c r="AI39" s="41" t="s">
        <v>691</v>
      </c>
      <c r="AJ39" s="41" t="s">
        <v>474</v>
      </c>
      <c r="AK39" s="169" t="s">
        <v>793</v>
      </c>
      <c r="AL39" s="173">
        <v>1</v>
      </c>
      <c r="AM39" s="254" t="s">
        <v>1001</v>
      </c>
      <c r="AN39" s="128" t="s">
        <v>647</v>
      </c>
      <c r="AO39" s="128" t="s">
        <v>647</v>
      </c>
      <c r="AP39" s="128" t="s">
        <v>647</v>
      </c>
      <c r="AQ39" s="128" t="s">
        <v>648</v>
      </c>
      <c r="AR39" s="128" t="s">
        <v>648</v>
      </c>
      <c r="AS39" s="223" t="s">
        <v>647</v>
      </c>
      <c r="AT39" s="223" t="s">
        <v>648</v>
      </c>
      <c r="AU39" s="237" t="s">
        <v>648</v>
      </c>
      <c r="AV39" s="229"/>
      <c r="AW39" s="220"/>
      <c r="AX39" s="218"/>
    </row>
    <row r="40" spans="1:50" s="39" customFormat="1" ht="136.5" customHeight="1" x14ac:dyDescent="0.25">
      <c r="A40" s="332"/>
      <c r="B40" s="386" t="s">
        <v>49</v>
      </c>
      <c r="C40" s="386" t="s">
        <v>50</v>
      </c>
      <c r="D40" s="432" t="s">
        <v>51</v>
      </c>
      <c r="E40" s="432" t="s">
        <v>307</v>
      </c>
      <c r="F40" s="390" t="s">
        <v>109</v>
      </c>
      <c r="G40" s="390" t="s">
        <v>84</v>
      </c>
      <c r="H40" s="390" t="s">
        <v>308</v>
      </c>
      <c r="I40" s="390" t="s">
        <v>110</v>
      </c>
      <c r="J40" s="390" t="s">
        <v>309</v>
      </c>
      <c r="K40" s="411" t="s">
        <v>55</v>
      </c>
      <c r="L40" s="411" t="s">
        <v>85</v>
      </c>
      <c r="M40" s="415" t="s">
        <v>68</v>
      </c>
      <c r="N40" s="390" t="s">
        <v>310</v>
      </c>
      <c r="O40" s="390" t="s">
        <v>311</v>
      </c>
      <c r="P40" s="413" t="s">
        <v>99</v>
      </c>
      <c r="Q40" s="413" t="s">
        <v>99</v>
      </c>
      <c r="R40" s="413" t="s">
        <v>99</v>
      </c>
      <c r="S40" s="415" t="s">
        <v>97</v>
      </c>
      <c r="T40" s="390" t="s">
        <v>98</v>
      </c>
      <c r="U40" s="390" t="s">
        <v>312</v>
      </c>
      <c r="V40" s="413" t="s">
        <v>99</v>
      </c>
      <c r="W40" s="413" t="s">
        <v>99</v>
      </c>
      <c r="X40" s="413" t="s">
        <v>99</v>
      </c>
      <c r="Y40" s="415" t="s">
        <v>65</v>
      </c>
      <c r="Z40" s="413" t="s">
        <v>98</v>
      </c>
      <c r="AA40" s="411" t="s">
        <v>55</v>
      </c>
      <c r="AB40" s="411" t="s">
        <v>85</v>
      </c>
      <c r="AC40" s="417" t="str">
        <f>IF([4]Ficha3!$AP$126="","",[4]Ficha3!$AP$126)</f>
        <v>Moderada</v>
      </c>
      <c r="AD40" s="390" t="s">
        <v>313</v>
      </c>
      <c r="AE40" s="417" t="s">
        <v>43</v>
      </c>
      <c r="AF40" s="120" t="s">
        <v>693</v>
      </c>
      <c r="AG40" s="120" t="s">
        <v>694</v>
      </c>
      <c r="AH40" s="120" t="s">
        <v>695</v>
      </c>
      <c r="AI40" s="124" t="s">
        <v>688</v>
      </c>
      <c r="AJ40" s="124" t="s">
        <v>449</v>
      </c>
      <c r="AK40" s="169" t="s">
        <v>793</v>
      </c>
      <c r="AL40" s="173">
        <v>1</v>
      </c>
      <c r="AM40" s="254" t="s">
        <v>1001</v>
      </c>
      <c r="AN40" s="128" t="s">
        <v>647</v>
      </c>
      <c r="AO40" s="128" t="s">
        <v>647</v>
      </c>
      <c r="AP40" s="128" t="s">
        <v>647</v>
      </c>
      <c r="AQ40" s="128" t="s">
        <v>648</v>
      </c>
      <c r="AR40" s="128" t="s">
        <v>648</v>
      </c>
      <c r="AS40" s="223" t="s">
        <v>647</v>
      </c>
      <c r="AT40" s="223" t="s">
        <v>648</v>
      </c>
      <c r="AU40" s="237" t="s">
        <v>648</v>
      </c>
      <c r="AV40" s="229"/>
      <c r="AW40" s="220"/>
      <c r="AX40" s="218"/>
    </row>
    <row r="41" spans="1:50" s="39" customFormat="1" ht="120" customHeight="1" x14ac:dyDescent="0.25">
      <c r="A41" s="332"/>
      <c r="B41" s="430"/>
      <c r="C41" s="430"/>
      <c r="D41" s="433"/>
      <c r="E41" s="433"/>
      <c r="F41" s="421"/>
      <c r="G41" s="421"/>
      <c r="H41" s="421"/>
      <c r="I41" s="421"/>
      <c r="J41" s="421"/>
      <c r="K41" s="426"/>
      <c r="L41" s="426"/>
      <c r="M41" s="425"/>
      <c r="N41" s="421"/>
      <c r="O41" s="421"/>
      <c r="P41" s="424"/>
      <c r="Q41" s="424"/>
      <c r="R41" s="424"/>
      <c r="S41" s="425"/>
      <c r="T41" s="421"/>
      <c r="U41" s="421"/>
      <c r="V41" s="424"/>
      <c r="W41" s="424"/>
      <c r="X41" s="424"/>
      <c r="Y41" s="425"/>
      <c r="Z41" s="424"/>
      <c r="AA41" s="426"/>
      <c r="AB41" s="426"/>
      <c r="AC41" s="500"/>
      <c r="AD41" s="421"/>
      <c r="AE41" s="500"/>
      <c r="AF41" s="128" t="s">
        <v>697</v>
      </c>
      <c r="AG41" s="128" t="s">
        <v>696</v>
      </c>
      <c r="AH41" s="128" t="s">
        <v>698</v>
      </c>
      <c r="AI41" s="41" t="s">
        <v>699</v>
      </c>
      <c r="AJ41" s="41" t="s">
        <v>457</v>
      </c>
      <c r="AK41" s="169" t="s">
        <v>794</v>
      </c>
      <c r="AL41" s="173">
        <v>1</v>
      </c>
      <c r="AM41" s="254" t="s">
        <v>1001</v>
      </c>
      <c r="AN41" s="128" t="s">
        <v>647</v>
      </c>
      <c r="AO41" s="128" t="s">
        <v>647</v>
      </c>
      <c r="AP41" s="128" t="s">
        <v>647</v>
      </c>
      <c r="AQ41" s="128" t="s">
        <v>648</v>
      </c>
      <c r="AR41" s="128" t="s">
        <v>648</v>
      </c>
      <c r="AS41" s="223" t="s">
        <v>647</v>
      </c>
      <c r="AT41" s="223" t="s">
        <v>648</v>
      </c>
      <c r="AU41" s="237" t="s">
        <v>648</v>
      </c>
      <c r="AV41" s="229"/>
      <c r="AW41" s="220"/>
      <c r="AX41" s="218"/>
    </row>
    <row r="42" spans="1:50" s="39" customFormat="1" ht="120" customHeight="1" thickBot="1" x14ac:dyDescent="0.3">
      <c r="A42" s="329"/>
      <c r="B42" s="387"/>
      <c r="C42" s="387"/>
      <c r="D42" s="435"/>
      <c r="E42" s="435"/>
      <c r="F42" s="391"/>
      <c r="G42" s="391"/>
      <c r="H42" s="391"/>
      <c r="I42" s="391"/>
      <c r="J42" s="391"/>
      <c r="K42" s="412"/>
      <c r="L42" s="412"/>
      <c r="M42" s="416"/>
      <c r="N42" s="391"/>
      <c r="O42" s="391"/>
      <c r="P42" s="414"/>
      <c r="Q42" s="414"/>
      <c r="R42" s="414"/>
      <c r="S42" s="416"/>
      <c r="T42" s="391"/>
      <c r="U42" s="391"/>
      <c r="V42" s="414"/>
      <c r="W42" s="414"/>
      <c r="X42" s="414"/>
      <c r="Y42" s="416"/>
      <c r="Z42" s="414"/>
      <c r="AA42" s="412"/>
      <c r="AB42" s="412"/>
      <c r="AC42" s="418"/>
      <c r="AD42" s="391"/>
      <c r="AE42" s="418"/>
      <c r="AF42" s="123" t="s">
        <v>700</v>
      </c>
      <c r="AG42" s="123" t="s">
        <v>701</v>
      </c>
      <c r="AH42" s="123" t="s">
        <v>702</v>
      </c>
      <c r="AI42" s="125" t="s">
        <v>690</v>
      </c>
      <c r="AJ42" s="125" t="s">
        <v>149</v>
      </c>
      <c r="AK42" s="42" t="s">
        <v>795</v>
      </c>
      <c r="AL42" s="156">
        <v>1</v>
      </c>
      <c r="AM42" s="256" t="s">
        <v>1001</v>
      </c>
      <c r="AN42" s="123" t="s">
        <v>428</v>
      </c>
      <c r="AO42" s="226" t="s">
        <v>428</v>
      </c>
      <c r="AP42" s="226" t="s">
        <v>428</v>
      </c>
      <c r="AQ42" s="226" t="s">
        <v>428</v>
      </c>
      <c r="AR42" s="226" t="s">
        <v>428</v>
      </c>
      <c r="AS42" s="226" t="s">
        <v>428</v>
      </c>
      <c r="AT42" s="226" t="s">
        <v>428</v>
      </c>
      <c r="AU42" s="244" t="s">
        <v>428</v>
      </c>
      <c r="AV42" s="73" t="s">
        <v>111</v>
      </c>
      <c r="AW42" s="8" t="s">
        <v>111</v>
      </c>
      <c r="AX42" s="10" t="s">
        <v>111</v>
      </c>
    </row>
    <row r="43" spans="1:50" s="81" customFormat="1" ht="12.95" customHeight="1" thickBot="1" x14ac:dyDescent="0.3">
      <c r="AK43" s="201"/>
      <c r="AL43" s="153"/>
      <c r="AM43" s="251"/>
      <c r="AS43" s="201"/>
      <c r="AT43" s="153"/>
      <c r="AU43" s="251"/>
      <c r="AV43" s="117"/>
      <c r="AX43" s="118"/>
    </row>
    <row r="44" spans="1:50" s="39" customFormat="1" ht="288.75" customHeight="1" x14ac:dyDescent="0.25">
      <c r="A44" s="327" t="s">
        <v>112</v>
      </c>
      <c r="B44" s="436" t="s">
        <v>49</v>
      </c>
      <c r="C44" s="436" t="s">
        <v>113</v>
      </c>
      <c r="D44" s="437" t="s">
        <v>114</v>
      </c>
      <c r="E44" s="437" t="s">
        <v>191</v>
      </c>
      <c r="F44" s="311" t="s">
        <v>314</v>
      </c>
      <c r="G44" s="311" t="s">
        <v>115</v>
      </c>
      <c r="H44" s="311" t="s">
        <v>116</v>
      </c>
      <c r="I44" s="311" t="s">
        <v>117</v>
      </c>
      <c r="J44" s="311" t="s">
        <v>315</v>
      </c>
      <c r="K44" s="409" t="s">
        <v>118</v>
      </c>
      <c r="L44" s="409" t="s">
        <v>67</v>
      </c>
      <c r="M44" s="307" t="s">
        <v>119</v>
      </c>
      <c r="N44" s="311" t="s">
        <v>120</v>
      </c>
      <c r="O44" s="311" t="s">
        <v>316</v>
      </c>
      <c r="P44" s="305" t="s">
        <v>121</v>
      </c>
      <c r="Q44" s="305" t="s">
        <v>122</v>
      </c>
      <c r="R44" s="305" t="s">
        <v>99</v>
      </c>
      <c r="S44" s="307" t="s">
        <v>65</v>
      </c>
      <c r="T44" s="305" t="s">
        <v>98</v>
      </c>
      <c r="U44" s="311" t="s">
        <v>178</v>
      </c>
      <c r="V44" s="305" t="s">
        <v>123</v>
      </c>
      <c r="W44" s="305" t="s">
        <v>124</v>
      </c>
      <c r="X44" s="305" t="s">
        <v>124</v>
      </c>
      <c r="Y44" s="307" t="s">
        <v>65</v>
      </c>
      <c r="Z44" s="305" t="s">
        <v>60</v>
      </c>
      <c r="AA44" s="409" t="s">
        <v>118</v>
      </c>
      <c r="AB44" s="409" t="s">
        <v>85</v>
      </c>
      <c r="AC44" s="309" t="str">
        <f>IF([1]Ficha2!$AP$126="","",[1]Ficha2!$AP$126)</f>
        <v>Alta</v>
      </c>
      <c r="AD44" s="311" t="s">
        <v>125</v>
      </c>
      <c r="AE44" s="309" t="s">
        <v>43</v>
      </c>
      <c r="AF44" s="49" t="s">
        <v>729</v>
      </c>
      <c r="AG44" s="122" t="s">
        <v>717</v>
      </c>
      <c r="AH44" s="122" t="s">
        <v>888</v>
      </c>
      <c r="AI44" s="38" t="s">
        <v>994</v>
      </c>
      <c r="AJ44" s="38" t="s">
        <v>718</v>
      </c>
      <c r="AK44" s="28" t="s">
        <v>1004</v>
      </c>
      <c r="AL44" s="155">
        <v>1</v>
      </c>
      <c r="AM44" s="252" t="s">
        <v>996</v>
      </c>
      <c r="AN44" s="126" t="s">
        <v>892</v>
      </c>
      <c r="AO44" s="122" t="s">
        <v>906</v>
      </c>
      <c r="AP44" s="113" t="s">
        <v>905</v>
      </c>
      <c r="AQ44" s="38" t="s">
        <v>907</v>
      </c>
      <c r="AR44" s="38" t="s">
        <v>908</v>
      </c>
      <c r="AS44" s="28" t="s">
        <v>1006</v>
      </c>
      <c r="AT44" s="155">
        <v>1</v>
      </c>
      <c r="AU44" s="252" t="s">
        <v>996</v>
      </c>
      <c r="AV44" s="72" t="s">
        <v>735</v>
      </c>
      <c r="AW44" s="224" t="s">
        <v>703</v>
      </c>
      <c r="AX44" s="234" t="s">
        <v>704</v>
      </c>
    </row>
    <row r="45" spans="1:50" s="39" customFormat="1" ht="129.94999999999999" customHeight="1" x14ac:dyDescent="0.25">
      <c r="A45" s="331"/>
      <c r="B45" s="430"/>
      <c r="C45" s="430"/>
      <c r="D45" s="433"/>
      <c r="E45" s="433"/>
      <c r="F45" s="421"/>
      <c r="G45" s="421"/>
      <c r="H45" s="421"/>
      <c r="I45" s="421"/>
      <c r="J45" s="421"/>
      <c r="K45" s="426"/>
      <c r="L45" s="426"/>
      <c r="M45" s="425"/>
      <c r="N45" s="421"/>
      <c r="O45" s="421"/>
      <c r="P45" s="424"/>
      <c r="Q45" s="424"/>
      <c r="R45" s="424"/>
      <c r="S45" s="425"/>
      <c r="T45" s="424"/>
      <c r="U45" s="421"/>
      <c r="V45" s="424"/>
      <c r="W45" s="424"/>
      <c r="X45" s="424"/>
      <c r="Y45" s="425"/>
      <c r="Z45" s="424"/>
      <c r="AA45" s="426"/>
      <c r="AB45" s="426"/>
      <c r="AC45" s="428"/>
      <c r="AD45" s="421"/>
      <c r="AE45" s="428"/>
      <c r="AF45" s="49" t="s">
        <v>719</v>
      </c>
      <c r="AG45" s="128" t="s">
        <v>720</v>
      </c>
      <c r="AH45" s="128" t="s">
        <v>889</v>
      </c>
      <c r="AI45" s="41" t="s">
        <v>994</v>
      </c>
      <c r="AJ45" s="41" t="s">
        <v>721</v>
      </c>
      <c r="AK45" s="41" t="s">
        <v>830</v>
      </c>
      <c r="AL45" s="154">
        <v>1</v>
      </c>
      <c r="AM45" s="254" t="s">
        <v>996</v>
      </c>
      <c r="AN45" s="49" t="s">
        <v>893</v>
      </c>
      <c r="AO45" s="128" t="s">
        <v>712</v>
      </c>
      <c r="AP45" s="36" t="s">
        <v>901</v>
      </c>
      <c r="AQ45" s="41" t="s">
        <v>730</v>
      </c>
      <c r="AR45" s="41" t="s">
        <v>713</v>
      </c>
      <c r="AS45" s="41" t="s">
        <v>830</v>
      </c>
      <c r="AT45" s="154">
        <v>1</v>
      </c>
      <c r="AU45" s="254" t="s">
        <v>996</v>
      </c>
      <c r="AV45" s="232" t="s">
        <v>705</v>
      </c>
      <c r="AW45" s="223" t="s">
        <v>706</v>
      </c>
      <c r="AX45" s="233" t="s">
        <v>707</v>
      </c>
    </row>
    <row r="46" spans="1:50" s="39" customFormat="1" ht="129.94999999999999" customHeight="1" x14ac:dyDescent="0.25">
      <c r="A46" s="331"/>
      <c r="B46" s="430"/>
      <c r="C46" s="430"/>
      <c r="D46" s="433"/>
      <c r="E46" s="433"/>
      <c r="F46" s="421"/>
      <c r="G46" s="421"/>
      <c r="H46" s="421"/>
      <c r="I46" s="421"/>
      <c r="J46" s="421"/>
      <c r="K46" s="426"/>
      <c r="L46" s="426"/>
      <c r="M46" s="425"/>
      <c r="N46" s="421"/>
      <c r="O46" s="421"/>
      <c r="P46" s="424"/>
      <c r="Q46" s="424"/>
      <c r="R46" s="424"/>
      <c r="S46" s="425"/>
      <c r="T46" s="424"/>
      <c r="U46" s="421"/>
      <c r="V46" s="424"/>
      <c r="W46" s="424"/>
      <c r="X46" s="424"/>
      <c r="Y46" s="425"/>
      <c r="Z46" s="424"/>
      <c r="AA46" s="426"/>
      <c r="AB46" s="426"/>
      <c r="AC46" s="428"/>
      <c r="AD46" s="421"/>
      <c r="AE46" s="428"/>
      <c r="AF46" s="49" t="s">
        <v>722</v>
      </c>
      <c r="AG46" s="128" t="s">
        <v>723</v>
      </c>
      <c r="AH46" s="128" t="s">
        <v>890</v>
      </c>
      <c r="AI46" s="41" t="s">
        <v>995</v>
      </c>
      <c r="AJ46" s="41" t="s">
        <v>724</v>
      </c>
      <c r="AK46" s="41" t="s">
        <v>831</v>
      </c>
      <c r="AL46" s="154" t="s">
        <v>773</v>
      </c>
      <c r="AM46" s="254" t="s">
        <v>1005</v>
      </c>
      <c r="AN46" s="49" t="s">
        <v>894</v>
      </c>
      <c r="AO46" s="128" t="s">
        <v>712</v>
      </c>
      <c r="AP46" s="36" t="s">
        <v>902</v>
      </c>
      <c r="AQ46" s="41" t="s">
        <v>731</v>
      </c>
      <c r="AR46" s="41" t="s">
        <v>714</v>
      </c>
      <c r="AS46" s="41" t="s">
        <v>831</v>
      </c>
      <c r="AT46" s="154" t="s">
        <v>773</v>
      </c>
      <c r="AU46" s="254" t="s">
        <v>1005</v>
      </c>
      <c r="AV46" s="232" t="s">
        <v>736</v>
      </c>
      <c r="AW46" s="223" t="s">
        <v>706</v>
      </c>
      <c r="AX46" s="233" t="s">
        <v>708</v>
      </c>
    </row>
    <row r="47" spans="1:50" s="39" customFormat="1" ht="182.25" customHeight="1" thickBot="1" x14ac:dyDescent="0.3">
      <c r="A47" s="329"/>
      <c r="B47" s="387"/>
      <c r="C47" s="387"/>
      <c r="D47" s="435"/>
      <c r="E47" s="435"/>
      <c r="F47" s="391"/>
      <c r="G47" s="391"/>
      <c r="H47" s="391"/>
      <c r="I47" s="391"/>
      <c r="J47" s="391"/>
      <c r="K47" s="412"/>
      <c r="L47" s="412"/>
      <c r="M47" s="416"/>
      <c r="N47" s="391"/>
      <c r="O47" s="391"/>
      <c r="P47" s="414"/>
      <c r="Q47" s="414"/>
      <c r="R47" s="414"/>
      <c r="S47" s="416"/>
      <c r="T47" s="414"/>
      <c r="U47" s="391"/>
      <c r="V47" s="414"/>
      <c r="W47" s="414"/>
      <c r="X47" s="414"/>
      <c r="Y47" s="416"/>
      <c r="Z47" s="414"/>
      <c r="AA47" s="412"/>
      <c r="AB47" s="412"/>
      <c r="AC47" s="463"/>
      <c r="AD47" s="391"/>
      <c r="AE47" s="463"/>
      <c r="AF47" s="112" t="s">
        <v>725</v>
      </c>
      <c r="AG47" s="123" t="s">
        <v>726</v>
      </c>
      <c r="AH47" s="123" t="s">
        <v>891</v>
      </c>
      <c r="AI47" s="125" t="s">
        <v>727</v>
      </c>
      <c r="AJ47" s="42" t="s">
        <v>728</v>
      </c>
      <c r="AK47" s="42" t="s">
        <v>832</v>
      </c>
      <c r="AL47" s="156">
        <v>1</v>
      </c>
      <c r="AM47" s="256" t="s">
        <v>996</v>
      </c>
      <c r="AN47" s="114" t="s">
        <v>895</v>
      </c>
      <c r="AO47" s="123" t="s">
        <v>715</v>
      </c>
      <c r="AP47" s="85" t="s">
        <v>903</v>
      </c>
      <c r="AQ47" s="125" t="s">
        <v>732</v>
      </c>
      <c r="AR47" s="125" t="s">
        <v>716</v>
      </c>
      <c r="AS47" s="42" t="s">
        <v>832</v>
      </c>
      <c r="AT47" s="156">
        <v>1</v>
      </c>
      <c r="AU47" s="256" t="s">
        <v>996</v>
      </c>
      <c r="AV47" s="73" t="s">
        <v>709</v>
      </c>
      <c r="AW47" s="8" t="s">
        <v>710</v>
      </c>
      <c r="AX47" s="10" t="s">
        <v>711</v>
      </c>
    </row>
    <row r="48" spans="1:50" s="81" customFormat="1" ht="12.95" customHeight="1" thickBot="1" x14ac:dyDescent="0.3">
      <c r="AK48" s="201"/>
      <c r="AL48" s="153"/>
      <c r="AM48" s="251"/>
      <c r="AS48" s="201"/>
      <c r="AT48" s="153"/>
      <c r="AU48" s="251"/>
      <c r="AV48" s="117"/>
      <c r="AX48" s="118"/>
    </row>
    <row r="49" spans="1:50" s="39" customFormat="1" ht="129.75" customHeight="1" x14ac:dyDescent="0.25">
      <c r="A49" s="327" t="s">
        <v>126</v>
      </c>
      <c r="B49" s="311" t="s">
        <v>49</v>
      </c>
      <c r="C49" s="311" t="s">
        <v>50</v>
      </c>
      <c r="D49" s="311" t="s">
        <v>127</v>
      </c>
      <c r="E49" s="311" t="s">
        <v>192</v>
      </c>
      <c r="F49" s="311" t="s">
        <v>128</v>
      </c>
      <c r="G49" s="311" t="s">
        <v>129</v>
      </c>
      <c r="H49" s="311" t="s">
        <v>317</v>
      </c>
      <c r="I49" s="311" t="s">
        <v>130</v>
      </c>
      <c r="J49" s="311" t="s">
        <v>318</v>
      </c>
      <c r="K49" s="409" t="s">
        <v>118</v>
      </c>
      <c r="L49" s="409" t="s">
        <v>131</v>
      </c>
      <c r="M49" s="307" t="s">
        <v>57</v>
      </c>
      <c r="N49" s="311" t="s">
        <v>319</v>
      </c>
      <c r="O49" s="311" t="s">
        <v>737</v>
      </c>
      <c r="P49" s="305" t="s">
        <v>132</v>
      </c>
      <c r="Q49" s="305" t="s">
        <v>133</v>
      </c>
      <c r="R49" s="305" t="s">
        <v>132</v>
      </c>
      <c r="S49" s="307" t="s">
        <v>97</v>
      </c>
      <c r="T49" s="305" t="s">
        <v>98</v>
      </c>
      <c r="U49" s="311" t="s">
        <v>320</v>
      </c>
      <c r="V49" s="305" t="s">
        <v>134</v>
      </c>
      <c r="W49" s="305" t="s">
        <v>99</v>
      </c>
      <c r="X49" s="305" t="s">
        <v>134</v>
      </c>
      <c r="Y49" s="307" t="s">
        <v>97</v>
      </c>
      <c r="Z49" s="305" t="s">
        <v>98</v>
      </c>
      <c r="AA49" s="409" t="s">
        <v>118</v>
      </c>
      <c r="AB49" s="409" t="s">
        <v>131</v>
      </c>
      <c r="AC49" s="501" t="s">
        <v>57</v>
      </c>
      <c r="AD49" s="311" t="s">
        <v>321</v>
      </c>
      <c r="AE49" s="501" t="s">
        <v>43</v>
      </c>
      <c r="AF49" s="131" t="s">
        <v>738</v>
      </c>
      <c r="AG49" s="131" t="s">
        <v>739</v>
      </c>
      <c r="AH49" s="131" t="s">
        <v>896</v>
      </c>
      <c r="AI49" s="131" t="s">
        <v>740</v>
      </c>
      <c r="AJ49" s="131" t="s">
        <v>741</v>
      </c>
      <c r="AK49" s="165" t="s">
        <v>833</v>
      </c>
      <c r="AL49" s="171">
        <v>1</v>
      </c>
      <c r="AM49" s="252" t="s">
        <v>996</v>
      </c>
      <c r="AN49" s="131" t="s">
        <v>647</v>
      </c>
      <c r="AO49" s="131" t="s">
        <v>647</v>
      </c>
      <c r="AP49" s="131" t="s">
        <v>647</v>
      </c>
      <c r="AQ49" s="131" t="s">
        <v>648</v>
      </c>
      <c r="AR49" s="131" t="s">
        <v>648</v>
      </c>
      <c r="AS49" s="227" t="s">
        <v>647</v>
      </c>
      <c r="AT49" s="227" t="s">
        <v>648</v>
      </c>
      <c r="AU49" s="243" t="s">
        <v>648</v>
      </c>
      <c r="AV49" s="72" t="s">
        <v>111</v>
      </c>
      <c r="AW49" s="224" t="s">
        <v>111</v>
      </c>
      <c r="AX49" s="234" t="s">
        <v>111</v>
      </c>
    </row>
    <row r="50" spans="1:50" s="39" customFormat="1" ht="120" customHeight="1" x14ac:dyDescent="0.25">
      <c r="A50" s="328"/>
      <c r="B50" s="421"/>
      <c r="C50" s="421"/>
      <c r="D50" s="421"/>
      <c r="E50" s="421"/>
      <c r="F50" s="421"/>
      <c r="G50" s="421"/>
      <c r="H50" s="421"/>
      <c r="I50" s="421"/>
      <c r="J50" s="421"/>
      <c r="K50" s="426"/>
      <c r="L50" s="426"/>
      <c r="M50" s="425"/>
      <c r="N50" s="421"/>
      <c r="O50" s="421"/>
      <c r="P50" s="424"/>
      <c r="Q50" s="424"/>
      <c r="R50" s="424"/>
      <c r="S50" s="425"/>
      <c r="T50" s="424"/>
      <c r="U50" s="421"/>
      <c r="V50" s="424"/>
      <c r="W50" s="424"/>
      <c r="X50" s="424"/>
      <c r="Y50" s="425"/>
      <c r="Z50" s="424"/>
      <c r="AA50" s="426"/>
      <c r="AB50" s="426"/>
      <c r="AC50" s="485"/>
      <c r="AD50" s="421"/>
      <c r="AE50" s="485"/>
      <c r="AF50" s="128" t="s">
        <v>742</v>
      </c>
      <c r="AG50" s="128" t="s">
        <v>743</v>
      </c>
      <c r="AH50" s="128" t="s">
        <v>897</v>
      </c>
      <c r="AI50" s="128" t="s">
        <v>744</v>
      </c>
      <c r="AJ50" s="128" t="s">
        <v>741</v>
      </c>
      <c r="AK50" s="164" t="s">
        <v>834</v>
      </c>
      <c r="AL50" s="154">
        <v>1</v>
      </c>
      <c r="AM50" s="254" t="s">
        <v>996</v>
      </c>
      <c r="AN50" s="128" t="s">
        <v>647</v>
      </c>
      <c r="AO50" s="128" t="s">
        <v>647</v>
      </c>
      <c r="AP50" s="128" t="s">
        <v>647</v>
      </c>
      <c r="AQ50" s="128" t="s">
        <v>648</v>
      </c>
      <c r="AR50" s="128" t="s">
        <v>648</v>
      </c>
      <c r="AS50" s="223" t="s">
        <v>647</v>
      </c>
      <c r="AT50" s="223" t="s">
        <v>648</v>
      </c>
      <c r="AU50" s="237" t="s">
        <v>648</v>
      </c>
      <c r="AV50" s="232"/>
      <c r="AW50" s="223"/>
      <c r="AX50" s="233"/>
    </row>
    <row r="51" spans="1:50" s="39" customFormat="1" ht="131.25" customHeight="1" x14ac:dyDescent="0.25">
      <c r="A51" s="328"/>
      <c r="B51" s="421"/>
      <c r="C51" s="421"/>
      <c r="D51" s="421"/>
      <c r="E51" s="421"/>
      <c r="F51" s="421"/>
      <c r="G51" s="421"/>
      <c r="H51" s="421"/>
      <c r="I51" s="421"/>
      <c r="J51" s="421"/>
      <c r="K51" s="426"/>
      <c r="L51" s="426"/>
      <c r="M51" s="425"/>
      <c r="N51" s="421"/>
      <c r="O51" s="421"/>
      <c r="P51" s="424"/>
      <c r="Q51" s="424"/>
      <c r="R51" s="424"/>
      <c r="S51" s="425"/>
      <c r="T51" s="424"/>
      <c r="U51" s="421"/>
      <c r="V51" s="424"/>
      <c r="W51" s="424"/>
      <c r="X51" s="424"/>
      <c r="Y51" s="425"/>
      <c r="Z51" s="424"/>
      <c r="AA51" s="426"/>
      <c r="AB51" s="426"/>
      <c r="AC51" s="485"/>
      <c r="AD51" s="421"/>
      <c r="AE51" s="485"/>
      <c r="AF51" s="128" t="s">
        <v>745</v>
      </c>
      <c r="AG51" s="128" t="s">
        <v>746</v>
      </c>
      <c r="AH51" s="128" t="s">
        <v>1007</v>
      </c>
      <c r="AI51" s="128" t="s">
        <v>744</v>
      </c>
      <c r="AJ51" s="128" t="s">
        <v>724</v>
      </c>
      <c r="AK51" s="164" t="s">
        <v>835</v>
      </c>
      <c r="AL51" s="154">
        <v>1</v>
      </c>
      <c r="AM51" s="254" t="s">
        <v>996</v>
      </c>
      <c r="AN51" s="128" t="s">
        <v>647</v>
      </c>
      <c r="AO51" s="128" t="s">
        <v>647</v>
      </c>
      <c r="AP51" s="128" t="s">
        <v>647</v>
      </c>
      <c r="AQ51" s="128" t="s">
        <v>648</v>
      </c>
      <c r="AR51" s="128" t="s">
        <v>648</v>
      </c>
      <c r="AS51" s="223" t="s">
        <v>647</v>
      </c>
      <c r="AT51" s="223" t="s">
        <v>648</v>
      </c>
      <c r="AU51" s="237" t="s">
        <v>648</v>
      </c>
      <c r="AV51" s="232"/>
      <c r="AW51" s="223"/>
      <c r="AX51" s="233"/>
    </row>
    <row r="52" spans="1:50" s="39" customFormat="1" ht="120" customHeight="1" x14ac:dyDescent="0.25">
      <c r="A52" s="328"/>
      <c r="B52" s="312"/>
      <c r="C52" s="312"/>
      <c r="D52" s="312"/>
      <c r="E52" s="312"/>
      <c r="F52" s="312"/>
      <c r="G52" s="312"/>
      <c r="H52" s="312"/>
      <c r="I52" s="312"/>
      <c r="J52" s="312"/>
      <c r="K52" s="410"/>
      <c r="L52" s="410"/>
      <c r="M52" s="308"/>
      <c r="N52" s="312"/>
      <c r="O52" s="312"/>
      <c r="P52" s="306"/>
      <c r="Q52" s="306"/>
      <c r="R52" s="306"/>
      <c r="S52" s="308"/>
      <c r="T52" s="306"/>
      <c r="U52" s="312"/>
      <c r="V52" s="306"/>
      <c r="W52" s="306"/>
      <c r="X52" s="306"/>
      <c r="Y52" s="308"/>
      <c r="Z52" s="306"/>
      <c r="AA52" s="410"/>
      <c r="AB52" s="410"/>
      <c r="AC52" s="486"/>
      <c r="AD52" s="312"/>
      <c r="AE52" s="486"/>
      <c r="AF52" s="128" t="s">
        <v>747</v>
      </c>
      <c r="AG52" s="128" t="s">
        <v>748</v>
      </c>
      <c r="AH52" s="128" t="s">
        <v>898</v>
      </c>
      <c r="AI52" s="128" t="s">
        <v>749</v>
      </c>
      <c r="AJ52" s="128" t="s">
        <v>750</v>
      </c>
      <c r="AK52" s="164" t="s">
        <v>836</v>
      </c>
      <c r="AL52" s="172" t="s">
        <v>773</v>
      </c>
      <c r="AM52" s="254" t="s">
        <v>1005</v>
      </c>
      <c r="AN52" s="128" t="s">
        <v>647</v>
      </c>
      <c r="AO52" s="128" t="s">
        <v>647</v>
      </c>
      <c r="AP52" s="128" t="s">
        <v>647</v>
      </c>
      <c r="AQ52" s="128" t="s">
        <v>648</v>
      </c>
      <c r="AR52" s="128" t="s">
        <v>648</v>
      </c>
      <c r="AS52" s="223" t="s">
        <v>647</v>
      </c>
      <c r="AT52" s="223" t="s">
        <v>648</v>
      </c>
      <c r="AU52" s="237" t="s">
        <v>648</v>
      </c>
      <c r="AV52" s="232"/>
      <c r="AW52" s="223"/>
      <c r="AX52" s="233"/>
    </row>
    <row r="53" spans="1:50" s="39" customFormat="1" ht="408.95" customHeight="1" thickBot="1" x14ac:dyDescent="0.3">
      <c r="A53" s="329"/>
      <c r="B53" s="8" t="s">
        <v>49</v>
      </c>
      <c r="C53" s="8" t="s">
        <v>50</v>
      </c>
      <c r="D53" s="8" t="s">
        <v>127</v>
      </c>
      <c r="E53" s="8" t="s">
        <v>193</v>
      </c>
      <c r="F53" s="8" t="s">
        <v>109</v>
      </c>
      <c r="G53" s="8" t="s">
        <v>135</v>
      </c>
      <c r="H53" s="8" t="s">
        <v>322</v>
      </c>
      <c r="I53" s="8" t="s">
        <v>136</v>
      </c>
      <c r="J53" s="45" t="s">
        <v>751</v>
      </c>
      <c r="K53" s="9" t="s">
        <v>118</v>
      </c>
      <c r="L53" s="9" t="s">
        <v>131</v>
      </c>
      <c r="M53" s="147" t="s">
        <v>57</v>
      </c>
      <c r="N53" s="8" t="s">
        <v>100</v>
      </c>
      <c r="O53" s="45" t="s">
        <v>323</v>
      </c>
      <c r="P53" s="9" t="s">
        <v>137</v>
      </c>
      <c r="Q53" s="9" t="s">
        <v>137</v>
      </c>
      <c r="R53" s="9" t="s">
        <v>137</v>
      </c>
      <c r="S53" s="147" t="s">
        <v>59</v>
      </c>
      <c r="T53" s="9" t="s">
        <v>60</v>
      </c>
      <c r="U53" s="8" t="s">
        <v>324</v>
      </c>
      <c r="V53" s="9" t="s">
        <v>87</v>
      </c>
      <c r="W53" s="9" t="s">
        <v>87</v>
      </c>
      <c r="X53" s="9" t="s">
        <v>87</v>
      </c>
      <c r="Y53" s="147" t="s">
        <v>59</v>
      </c>
      <c r="Z53" s="9" t="s">
        <v>60</v>
      </c>
      <c r="AA53" s="19" t="s">
        <v>138</v>
      </c>
      <c r="AB53" s="19" t="s">
        <v>67</v>
      </c>
      <c r="AC53" s="26" t="str">
        <f>IF([4]Ficha3!$AP$126="","",[4]Ficha3!$AP$126)</f>
        <v>Moderada</v>
      </c>
      <c r="AD53" s="8" t="s">
        <v>325</v>
      </c>
      <c r="AE53" s="26" t="s">
        <v>43</v>
      </c>
      <c r="AF53" s="8" t="s">
        <v>899</v>
      </c>
      <c r="AG53" s="8" t="s">
        <v>156</v>
      </c>
      <c r="AH53" s="8" t="s">
        <v>179</v>
      </c>
      <c r="AI53" s="8" t="s">
        <v>180</v>
      </c>
      <c r="AJ53" s="8" t="s">
        <v>181</v>
      </c>
      <c r="AK53" s="37" t="s">
        <v>837</v>
      </c>
      <c r="AL53" s="156" t="s">
        <v>773</v>
      </c>
      <c r="AM53" s="256" t="s">
        <v>1005</v>
      </c>
      <c r="AN53" s="37" t="s">
        <v>900</v>
      </c>
      <c r="AO53" s="37" t="s">
        <v>182</v>
      </c>
      <c r="AP53" s="37" t="s">
        <v>183</v>
      </c>
      <c r="AQ53" s="46" t="s">
        <v>752</v>
      </c>
      <c r="AR53" s="76" t="s">
        <v>753</v>
      </c>
      <c r="AS53" s="37" t="s">
        <v>837</v>
      </c>
      <c r="AT53" s="156" t="s">
        <v>773</v>
      </c>
      <c r="AU53" s="257" t="s">
        <v>1005</v>
      </c>
      <c r="AV53" s="73" t="s">
        <v>111</v>
      </c>
      <c r="AW53" s="8" t="s">
        <v>111</v>
      </c>
      <c r="AX53" s="10" t="s">
        <v>111</v>
      </c>
    </row>
    <row r="54" spans="1:50" s="81" customFormat="1" ht="12.95" customHeight="1" thickBot="1" x14ac:dyDescent="0.3">
      <c r="AK54" s="201"/>
      <c r="AL54" s="153"/>
      <c r="AM54" s="251"/>
      <c r="AS54" s="201"/>
      <c r="AT54" s="153"/>
      <c r="AU54" s="251"/>
      <c r="AV54" s="117"/>
      <c r="AX54" s="118"/>
    </row>
    <row r="55" spans="1:50" s="39" customFormat="1" ht="252" x14ac:dyDescent="0.25">
      <c r="A55" s="327" t="s">
        <v>47</v>
      </c>
      <c r="B55" s="436" t="str">
        <f>IF([5]Ficha1!$V$13="","",[5]Ficha1!$V$13)</f>
        <v xml:space="preserve">Riesgo de Gestión </v>
      </c>
      <c r="C55" s="436" t="str">
        <f>IF([5]Ficha1!$AY$24="","",[5]Ficha1!$AY$24)</f>
        <v>Operativo</v>
      </c>
      <c r="D55" s="437" t="s">
        <v>82</v>
      </c>
      <c r="E55" s="437" t="s">
        <v>194</v>
      </c>
      <c r="F55" s="311" t="str">
        <f>CONCATENATE(IF([5]Ficha1!$D$29="","",[5]Ficha1!$D$29),"
",IF([5]Ficha1!$D$30="","",[5]Ficha1!$D$30),"
",IF([5]Ficha1!$D$31="","",[5]Ficha1!$D$31),"
",IF([5]Ficha1!$D$32="","",[5]Ficha1!$D$32),"
",IF([5]Ficha1!$D$33="","",[5]Ficha1!$D$33),"
",IF([5]Ficha1!$D$34="","",[5]Ficha1!$D$34))</f>
        <v xml:space="preserve">--- Todos los Trámites y Procedimientos Administrativos
</v>
      </c>
      <c r="G55" s="311" t="str">
        <f>IF([5]Ficha1!$AD$29="","",[5]Ficha1!$AD$29)</f>
        <v>Todos los procesos en el Sistema Integrado de Gestión</v>
      </c>
      <c r="H55" s="311"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v>
      </c>
      <c r="I55" s="311" t="str">
        <f>CONCATENATE(IF([5]Ficha1!$J$51="","",[5]Ficha1!$J$51),"
",IF([5]Ficha1!$J$52="","",[5]Ficha1!$J$52),"
",IF([5]Ficha1!$J$53="","",[5]Ficha1!$J$53),"
",IF([5]Ficha1!$J$54="","",[5]Ficha1!$J$54),"
",IF([5]Ficha1!$J$55="","",[5]Ficha1!$J$55),"
",IF([5]Ficha1!$J$56="","",[5]Ficha1!$J$56),"
",IF([5]Ficha1!$J$57="","",[5]Ficha1!$J$57),"
",IF([5]Ficha1!$J$58="","",[5]Ficha1!$J$58),"
",IF([5]Ficha1!$J$59="","",[5]Ficha1!$J$59),"
",IF([5]Ficha1!$J$60="","",[5]Ficha1!$J$60))</f>
        <v xml:space="preserve">Cambio Normativo.
Emergencia sanitaria por COVID-19
Situaciones emocionales externas que afecten el buen desarrollo de las tareas asignadas a cada uno de los colaboradores.
</v>
      </c>
      <c r="J55" s="494" t="s">
        <v>326</v>
      </c>
      <c r="K55" s="409" t="str">
        <f>IF([5]Ficha1!$J$72="","",[5]Ficha1!$J$72)</f>
        <v>Probable (4)</v>
      </c>
      <c r="L55" s="409" t="str">
        <f>IF([5]Ficha1!$J$79="","",[5]Ficha1!$J$79)</f>
        <v>Menor (2)</v>
      </c>
      <c r="M55" s="307" t="str">
        <f>IF([5]Ficha1!$AP$68="","",[5]Ficha1!$AP$68)</f>
        <v>Alta</v>
      </c>
      <c r="N55" s="311"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311" t="str">
        <f>CONCATENATE(IF([5]Ficha1!$D$87="","",[5]Ficha1!$D$87),"
",IF([5]Ficha1!$D$88="","",[5]Ficha1!$D$88),"
",IF([5]Ficha1!$D$89="","",[5]Ficha1!$D$89),"
",IF([5]Ficha1!$D$90="","",[5]Ficha1!$D$90),"
",IF([5]Ficha1!$D$91="","",[5]Ficha1!$D$91),"
",IF([5]Ficha1!$D$92="","",[5]Ficha1!$D$92),"
",IF([5]Ficha1!$D$93="","",[5]Ficha1!$D$93),"
",IF([5]Ficha1!$D$94="","",[5]Ficha1!$D$94),"
",IF([5]Ficha1!$D$95="","",[5]Ficha1!$D$95),"
",IF([5]Ficha1!$D$96="","",[5]Ficha1!$D$96))</f>
        <v xml:space="preserve">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v>
      </c>
      <c r="P55" s="305"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305"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305"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307" t="str">
        <f>IF([5]Ficha1!$AW$87="","",[5]Ficha1!$AW$87)</f>
        <v>Débil</v>
      </c>
      <c r="T55" s="305" t="str">
        <f>IF([5]Ficha1!$AZ$87="","",[5]Ficha1!$AZ$87)</f>
        <v>No disminuye</v>
      </c>
      <c r="U55" s="311" t="str">
        <f>CONCATENATE(IF([5]Ficha1!$D$102="","",[5]Ficha1!$D$102),"
",IF([5]Ficha1!$D$103="","",[5]Ficha1!$D$103),"
",IF([5]Ficha1!$D$104="","",[5]Ficha1!$D$104),"
",IF([5]Ficha1!$D$105="","",[5]Ficha1!$D$105),"
",IF([5]Ficha1!$D$106="","",[5]Ficha1!$D$106),"
",IF([5]Ficha1!$D$107="","",[5]Ficha1!$D$107),"
",IF([5]Ficha1!$D$108="","",[5]Ficha1!$D$108),"
",IF([5]Ficha1!$D$109="","",[5]Ficha1!$D$109),"
",IF([5]Ficha1!$D$110="","",[5]Ficha1!$D$110),"
",IF([5]Ficha1!$D$111="","",[5]Ficha1!$D$111))</f>
        <v xml:space="preserve">Verificar y/o rectificar que los documentos y el contenido de la información, concernientes a la vinculación de personal de planta.
Inspección a los archivos en custodia de Gestión de Talento Humano.
</v>
      </c>
      <c r="V55" s="305"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305"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305"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307" t="str">
        <f>IF([5]Ficha1!$AW$102="","",[5]Ficha1!$AW$102)</f>
        <v>Moderado</v>
      </c>
      <c r="Z55" s="305" t="str">
        <f>IF([5]Ficha1!$AZ$102="","",[5]Ficha1!$AZ$102)</f>
        <v>No disminuye</v>
      </c>
      <c r="AA55" s="409" t="str">
        <f>IF([5]Ficha1!$J$127="","",[5]Ficha1!$J$127)</f>
        <v>Probable (4)</v>
      </c>
      <c r="AB55" s="409" t="str">
        <f>IF([5]Ficha1!$J$134="","",[5]Ficha1!$J$134)</f>
        <v>Menor (2)</v>
      </c>
      <c r="AC55" s="472" t="str">
        <f>IF([5]Ficha1!$AP$126="","",[5]Ficha1!$AP$126)</f>
        <v>Alta</v>
      </c>
      <c r="AD55" s="311"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472" t="s">
        <v>43</v>
      </c>
      <c r="AF55" s="122" t="s">
        <v>608</v>
      </c>
      <c r="AG55" s="122" t="s">
        <v>609</v>
      </c>
      <c r="AH55" s="122" t="s">
        <v>909</v>
      </c>
      <c r="AI55" s="38" t="s">
        <v>610</v>
      </c>
      <c r="AJ55" s="38" t="s">
        <v>612</v>
      </c>
      <c r="AK55" s="28" t="s">
        <v>838</v>
      </c>
      <c r="AL55" s="155">
        <v>1</v>
      </c>
      <c r="AM55" s="252" t="s">
        <v>996</v>
      </c>
      <c r="AN55" s="131" t="s">
        <v>914</v>
      </c>
      <c r="AO55" s="131" t="s">
        <v>606</v>
      </c>
      <c r="AP55" s="131" t="s">
        <v>916</v>
      </c>
      <c r="AQ55" s="28" t="s">
        <v>607</v>
      </c>
      <c r="AR55" s="74" t="s">
        <v>448</v>
      </c>
      <c r="AS55" s="28" t="s">
        <v>843</v>
      </c>
      <c r="AT55" s="155">
        <v>0.5</v>
      </c>
      <c r="AU55" s="252" t="s">
        <v>996</v>
      </c>
      <c r="AV55" s="447" t="s">
        <v>399</v>
      </c>
      <c r="AW55" s="311" t="s">
        <v>400</v>
      </c>
      <c r="AX55" s="446" t="s">
        <v>401</v>
      </c>
    </row>
    <row r="56" spans="1:50" s="39" customFormat="1" ht="189" customHeight="1" x14ac:dyDescent="0.25">
      <c r="A56" s="328"/>
      <c r="B56" s="430"/>
      <c r="C56" s="430"/>
      <c r="D56" s="433"/>
      <c r="E56" s="433"/>
      <c r="F56" s="421"/>
      <c r="G56" s="421"/>
      <c r="H56" s="421"/>
      <c r="I56" s="421"/>
      <c r="J56" s="490"/>
      <c r="K56" s="426"/>
      <c r="L56" s="426"/>
      <c r="M56" s="425"/>
      <c r="N56" s="421"/>
      <c r="O56" s="421"/>
      <c r="P56" s="424"/>
      <c r="Q56" s="424"/>
      <c r="R56" s="424"/>
      <c r="S56" s="425"/>
      <c r="T56" s="424"/>
      <c r="U56" s="421"/>
      <c r="V56" s="424"/>
      <c r="W56" s="424"/>
      <c r="X56" s="424"/>
      <c r="Y56" s="425"/>
      <c r="Z56" s="424"/>
      <c r="AA56" s="426"/>
      <c r="AB56" s="426"/>
      <c r="AC56" s="429"/>
      <c r="AD56" s="421"/>
      <c r="AE56" s="429"/>
      <c r="AF56" s="128" t="s">
        <v>613</v>
      </c>
      <c r="AG56" s="128" t="s">
        <v>614</v>
      </c>
      <c r="AH56" s="128" t="s">
        <v>910</v>
      </c>
      <c r="AI56" s="41" t="s">
        <v>615</v>
      </c>
      <c r="AJ56" s="41" t="s">
        <v>616</v>
      </c>
      <c r="AK56" s="41" t="s">
        <v>839</v>
      </c>
      <c r="AL56" s="154">
        <v>1</v>
      </c>
      <c r="AM56" s="254" t="s">
        <v>996</v>
      </c>
      <c r="AN56" s="223" t="s">
        <v>539</v>
      </c>
      <c r="AO56" s="223" t="s">
        <v>539</v>
      </c>
      <c r="AP56" s="223" t="s">
        <v>539</v>
      </c>
      <c r="AQ56" s="223" t="s">
        <v>540</v>
      </c>
      <c r="AR56" s="223" t="s">
        <v>540</v>
      </c>
      <c r="AS56" s="223" t="s">
        <v>647</v>
      </c>
      <c r="AT56" s="223" t="s">
        <v>648</v>
      </c>
      <c r="AU56" s="237" t="s">
        <v>648</v>
      </c>
      <c r="AV56" s="419"/>
      <c r="AW56" s="421"/>
      <c r="AX56" s="422"/>
    </row>
    <row r="57" spans="1:50" s="39" customFormat="1" ht="273.75" customHeight="1" x14ac:dyDescent="0.25">
      <c r="A57" s="328"/>
      <c r="B57" s="431"/>
      <c r="C57" s="431"/>
      <c r="D57" s="434"/>
      <c r="E57" s="434"/>
      <c r="F57" s="312"/>
      <c r="G57" s="312"/>
      <c r="H57" s="312"/>
      <c r="I57" s="312"/>
      <c r="J57" s="491"/>
      <c r="K57" s="410"/>
      <c r="L57" s="410"/>
      <c r="M57" s="308"/>
      <c r="N57" s="312"/>
      <c r="O57" s="312"/>
      <c r="P57" s="306"/>
      <c r="Q57" s="306"/>
      <c r="R57" s="306"/>
      <c r="S57" s="308"/>
      <c r="T57" s="306"/>
      <c r="U57" s="312"/>
      <c r="V57" s="306"/>
      <c r="W57" s="306"/>
      <c r="X57" s="306"/>
      <c r="Y57" s="308"/>
      <c r="Z57" s="306"/>
      <c r="AA57" s="410"/>
      <c r="AB57" s="410"/>
      <c r="AC57" s="429"/>
      <c r="AD57" s="312"/>
      <c r="AE57" s="429"/>
      <c r="AF57" s="121" t="s">
        <v>617</v>
      </c>
      <c r="AG57" s="121" t="s">
        <v>618</v>
      </c>
      <c r="AH57" s="121" t="s">
        <v>911</v>
      </c>
      <c r="AI57" s="88" t="s">
        <v>597</v>
      </c>
      <c r="AJ57" s="88" t="s">
        <v>619</v>
      </c>
      <c r="AK57" s="41" t="s">
        <v>840</v>
      </c>
      <c r="AL57" s="154">
        <v>1</v>
      </c>
      <c r="AM57" s="254" t="s">
        <v>996</v>
      </c>
      <c r="AN57" s="128" t="s">
        <v>915</v>
      </c>
      <c r="AO57" s="128" t="s">
        <v>605</v>
      </c>
      <c r="AP57" s="128" t="s">
        <v>917</v>
      </c>
      <c r="AQ57" s="41" t="s">
        <v>452</v>
      </c>
      <c r="AR57" s="41" t="s">
        <v>149</v>
      </c>
      <c r="AS57" s="184" t="s">
        <v>843</v>
      </c>
      <c r="AT57" s="241">
        <v>0.5</v>
      </c>
      <c r="AU57" s="254" t="s">
        <v>996</v>
      </c>
      <c r="AV57" s="420"/>
      <c r="AW57" s="312"/>
      <c r="AX57" s="423"/>
    </row>
    <row r="58" spans="1:50" s="39" customFormat="1" ht="202.5" customHeight="1" x14ac:dyDescent="0.25">
      <c r="A58" s="328"/>
      <c r="B58" s="430" t="str">
        <f>IF([5]Ficha2!$V$13="","",[5]Ficha2!$V$13)</f>
        <v xml:space="preserve">Riesgo de Gestión </v>
      </c>
      <c r="C58" s="430" t="str">
        <f>IF([5]Ficha2!$AY$24="","",[5]Ficha2!$AY$24)</f>
        <v>Operativo</v>
      </c>
      <c r="D58" s="433" t="s">
        <v>155</v>
      </c>
      <c r="E58" s="433" t="s">
        <v>195</v>
      </c>
      <c r="F58" s="421" t="str">
        <f>CONCATENATE(IF([5]Ficha2!$D$29="","",[5]Ficha2!$D$29),"
",IF([5]Ficha2!$D$30="","",[5]Ficha2!$D$30),"
",IF([5]Ficha2!$D$31="","",[5]Ficha2!$D$31),"
",IF([5]Ficha2!$D$32="","",[5]Ficha2!$D$32),"
",IF([5]Ficha2!$D$33="","",[5]Ficha2!$D$33),"
",IF([5]Ficha2!$D$34="","",[5]Ficha2!$D$34))</f>
        <v xml:space="preserve">--- Todos los Procedimientos Administrativos
</v>
      </c>
      <c r="G58" s="421" t="str">
        <f>IF([5]Ficha2!$AD$29="","",[5]Ficha2!$AD$29)</f>
        <v>Todos los procesos en el Sistema Integrado de Gestión</v>
      </c>
      <c r="H58" s="421" t="str">
        <f>CONCATENATE(IF([5]Ficha2!$J$39="","",[5]Ficha2!$J$39),"
",IF([5]Ficha2!$J$40="","",[5]Ficha2!$J$40),"
",IF([5]Ficha2!$J$41="","",[5]Ficha2!$J$41),"
",IF([5]Ficha2!$J$42="","",[5]Ficha2!$J$42),"
",IF([5]Ficha2!$J$43="","",[5]Ficha2!$J$43),"
",IF([5]Ficha2!$J$44="","",[5]Ficha2!$J$44),"
",IF([5]Ficha2!$J$45="","",[5]Ficha2!$J$45),"
",IF([5]Ficha2!$J$46="","",[5]Ficha2!$J$46),"
",IF([5]Ficha2!$J$47="","",[5]Ficha2!$J$47),"
",IF([5]Ficha2!$J$48="","",[5]Ficha2!$J$48))</f>
        <v xml:space="preserve">Presupuesto insuficiente para dar cumplimiento al objetivo del proceso Gestión de Talento Humano. 
Inexistencia de un sofware para manejar de manera integral toda la información del Talento Humano. 
</v>
      </c>
      <c r="I58" s="421" t="str">
        <f>CONCATENATE(IF([5]Ficha2!$J$51="","",[5]Ficha2!$J$51),"
",IF([5]Ficha2!$J$52="","",[5]Ficha2!$J$52),"
",IF([5]Ficha2!$J$53="","",[5]Ficha2!$J$53),"
",IF([5]Ficha2!$J$54="","",[5]Ficha2!$J$54),"
",IF([5]Ficha2!$J$55="","",[5]Ficha2!$J$55),"
",IF([5]Ficha2!$J$56="","",[5]Ficha2!$J$56),"
",IF([5]Ficha2!$J$57="","",[5]Ficha2!$J$57),"
",IF([5]Ficha2!$J$58="","",[5]Ficha2!$J$58),"
",IF([5]Ficha2!$J$59="","",[5]Ficha2!$J$59),"
",IF([5]Ficha2!$J$60="","",[5]Ficha2!$J$60))</f>
        <v xml:space="preserve">Emergencia sanitaria por COVID-19
Situaciones emocionales externas que afecten el buen desarrollo de las tareas asignadas a cada uno de los colaboradores.
Cambio Normativo.
</v>
      </c>
      <c r="J58" s="421"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v>
      </c>
      <c r="K58" s="426" t="str">
        <f>IF([5]Ficha2!$J$72="","",[5]Ficha2!$J$72)</f>
        <v>Probable (4)</v>
      </c>
      <c r="L58" s="426" t="str">
        <f>IF([5]Ficha2!$J$79="","",[5]Ficha2!$J$79)</f>
        <v>Menor (2)</v>
      </c>
      <c r="M58" s="425" t="str">
        <f>IF([5]Ficha2!$AP$68="","",[5]Ficha2!$AP$68)</f>
        <v>Alta</v>
      </c>
      <c r="N58" s="421"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421" t="str">
        <f>CONCATENATE(IF([5]Ficha2!$D$87="","",[5]Ficha2!$D$87),"
",IF([5]Ficha2!$D$88="","",[5]Ficha2!$D$88),"
",IF([5]Ficha2!$D$89="","",[5]Ficha2!$D$89),"
",IF([5]Ficha2!$D$90="","",[5]Ficha2!$D$90),"
",IF([5]Ficha2!$D$91="","",[5]Ficha2!$D$91),"
",IF([5]Ficha2!$D$92="","",[5]Ficha2!$D$92),"
",IF([5]Ficha2!$D$93="","",[5]Ficha2!$D$93),"
",IF([5]Ficha2!$D$94="","",[5]Ficha2!$D$94),"
",IF([5]Ficha2!$D$95="","",[5]Ficha2!$D$95),"
",IF([5]Ficha2!$D$96="","",[5]Ficha2!$D$96))</f>
        <v xml:space="preserve">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v>
      </c>
      <c r="P58" s="424"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424"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424"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425" t="str">
        <f>IF([5]Ficha2!$AW$87="","",[5]Ficha2!$AW$87)</f>
        <v>Moderado</v>
      </c>
      <c r="T58" s="424" t="str">
        <f>IF([5]Ficha2!$AZ$87="","",[5]Ficha2!$AZ$87)</f>
        <v>No disminuye</v>
      </c>
      <c r="U58" s="390" t="s">
        <v>620</v>
      </c>
      <c r="V58" s="424"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424"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424"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425" t="str">
        <f>IF([5]Ficha2!$AW$102="","",[5]Ficha2!$AW$102)</f>
        <v>Moderado</v>
      </c>
      <c r="Z58" s="424" t="str">
        <f>IF([5]Ficha2!$AZ$102="","",[5]Ficha2!$AZ$102)</f>
        <v>No disminuye</v>
      </c>
      <c r="AA58" s="426" t="str">
        <f>IF([5]Ficha2!$J$127="","",[5]Ficha2!$J$127)</f>
        <v>Probable (4)</v>
      </c>
      <c r="AB58" s="426" t="str">
        <f>IF([5]Ficha2!$J$134="","",[5]Ficha2!$J$134)</f>
        <v>Menor (2)</v>
      </c>
      <c r="AC58" s="428" t="str">
        <f>IF([5]Ficha2!$AP$126="","",[5]Ficha2!$AP$126)</f>
        <v>Alta</v>
      </c>
      <c r="AD58" s="390" t="str">
        <f>IF([5]Ficha2!$AP$130="","",[5]Ficha2!$AP$130)</f>
        <v>Despues de la implementacion de controles el riesgo sigue en una zona de ubicación Alta, para ello se deben establecer acciones preventivas y dectectivas efectivas para asi reducir el riesgo y evitar su materializacion.</v>
      </c>
      <c r="AE58" s="428" t="s">
        <v>43</v>
      </c>
      <c r="AF58" s="128" t="s">
        <v>598</v>
      </c>
      <c r="AG58" s="128" t="s">
        <v>599</v>
      </c>
      <c r="AH58" s="128" t="s">
        <v>912</v>
      </c>
      <c r="AI58" s="41" t="s">
        <v>600</v>
      </c>
      <c r="AJ58" s="41" t="s">
        <v>601</v>
      </c>
      <c r="AK58" s="41" t="s">
        <v>841</v>
      </c>
      <c r="AL58" s="154">
        <v>1</v>
      </c>
      <c r="AM58" s="254" t="s">
        <v>996</v>
      </c>
      <c r="AN58" s="128" t="s">
        <v>918</v>
      </c>
      <c r="AO58" s="128" t="s">
        <v>602</v>
      </c>
      <c r="AP58" s="128" t="s">
        <v>992</v>
      </c>
      <c r="AQ58" s="41" t="s">
        <v>604</v>
      </c>
      <c r="AR58" s="41" t="s">
        <v>442</v>
      </c>
      <c r="AS58" s="41" t="s">
        <v>844</v>
      </c>
      <c r="AT58" s="154">
        <v>1</v>
      </c>
      <c r="AU58" s="254" t="s">
        <v>996</v>
      </c>
      <c r="AV58" s="401" t="s">
        <v>402</v>
      </c>
      <c r="AW58" s="390" t="s">
        <v>403</v>
      </c>
      <c r="AX58" s="313" t="s">
        <v>404</v>
      </c>
    </row>
    <row r="59" spans="1:50" s="39" customFormat="1" ht="162" customHeight="1" thickBot="1" x14ac:dyDescent="0.3">
      <c r="A59" s="329"/>
      <c r="B59" s="387"/>
      <c r="C59" s="387"/>
      <c r="D59" s="435"/>
      <c r="E59" s="435"/>
      <c r="F59" s="391"/>
      <c r="G59" s="391"/>
      <c r="H59" s="391"/>
      <c r="I59" s="391"/>
      <c r="J59" s="391"/>
      <c r="K59" s="412"/>
      <c r="L59" s="412"/>
      <c r="M59" s="416"/>
      <c r="N59" s="391"/>
      <c r="O59" s="391"/>
      <c r="P59" s="414"/>
      <c r="Q59" s="414"/>
      <c r="R59" s="414"/>
      <c r="S59" s="416"/>
      <c r="T59" s="414"/>
      <c r="U59" s="391"/>
      <c r="V59" s="414"/>
      <c r="W59" s="414"/>
      <c r="X59" s="414"/>
      <c r="Y59" s="416"/>
      <c r="Z59" s="414"/>
      <c r="AA59" s="412"/>
      <c r="AB59" s="412"/>
      <c r="AC59" s="463"/>
      <c r="AD59" s="391"/>
      <c r="AE59" s="463"/>
      <c r="AF59" s="123" t="s">
        <v>596</v>
      </c>
      <c r="AG59" s="123" t="s">
        <v>946</v>
      </c>
      <c r="AH59" s="123" t="s">
        <v>913</v>
      </c>
      <c r="AI59" s="125" t="s">
        <v>597</v>
      </c>
      <c r="AJ59" s="125" t="s">
        <v>538</v>
      </c>
      <c r="AK59" s="42" t="s">
        <v>842</v>
      </c>
      <c r="AL59" s="156">
        <v>1</v>
      </c>
      <c r="AM59" s="256" t="s">
        <v>996</v>
      </c>
      <c r="AN59" s="123" t="s">
        <v>919</v>
      </c>
      <c r="AO59" s="123" t="s">
        <v>603</v>
      </c>
      <c r="AP59" s="123" t="s">
        <v>993</v>
      </c>
      <c r="AQ59" s="125" t="s">
        <v>452</v>
      </c>
      <c r="AR59" s="103" t="s">
        <v>149</v>
      </c>
      <c r="AS59" s="42" t="s">
        <v>845</v>
      </c>
      <c r="AT59" s="156">
        <v>1</v>
      </c>
      <c r="AU59" s="256" t="s">
        <v>996</v>
      </c>
      <c r="AV59" s="402"/>
      <c r="AW59" s="391"/>
      <c r="AX59" s="314"/>
    </row>
    <row r="60" spans="1:50" s="81" customFormat="1" ht="12.95" customHeight="1" thickBot="1" x14ac:dyDescent="0.3">
      <c r="AK60" s="201"/>
      <c r="AL60" s="153"/>
      <c r="AM60" s="251"/>
      <c r="AS60" s="201"/>
      <c r="AT60" s="153"/>
      <c r="AU60" s="251"/>
      <c r="AV60" s="117"/>
      <c r="AX60" s="118"/>
    </row>
    <row r="61" spans="1:50" s="39" customFormat="1" ht="144.75" customHeight="1" x14ac:dyDescent="0.25">
      <c r="A61" s="327" t="s">
        <v>139</v>
      </c>
      <c r="B61" s="305" t="s">
        <v>49</v>
      </c>
      <c r="C61" s="407" t="s">
        <v>113</v>
      </c>
      <c r="D61" s="405" t="s">
        <v>103</v>
      </c>
      <c r="E61" s="403" t="s">
        <v>184</v>
      </c>
      <c r="F61" s="311" t="s">
        <v>92</v>
      </c>
      <c r="G61" s="311" t="s">
        <v>135</v>
      </c>
      <c r="H61" s="311" t="s">
        <v>417</v>
      </c>
      <c r="I61" s="311" t="s">
        <v>327</v>
      </c>
      <c r="J61" s="311" t="s">
        <v>200</v>
      </c>
      <c r="K61" s="409" t="s">
        <v>140</v>
      </c>
      <c r="L61" s="409" t="s">
        <v>67</v>
      </c>
      <c r="M61" s="307" t="s">
        <v>119</v>
      </c>
      <c r="N61" s="305"/>
      <c r="O61" s="311" t="s">
        <v>201</v>
      </c>
      <c r="P61" s="305" t="s">
        <v>106</v>
      </c>
      <c r="Q61" s="305" t="s">
        <v>106</v>
      </c>
      <c r="R61" s="305" t="s">
        <v>106</v>
      </c>
      <c r="S61" s="307" t="s">
        <v>59</v>
      </c>
      <c r="T61" s="305" t="s">
        <v>60</v>
      </c>
      <c r="U61" s="311" t="s">
        <v>328</v>
      </c>
      <c r="V61" s="305" t="s">
        <v>106</v>
      </c>
      <c r="W61" s="305" t="s">
        <v>106</v>
      </c>
      <c r="X61" s="305" t="s">
        <v>106</v>
      </c>
      <c r="Y61" s="307" t="s">
        <v>59</v>
      </c>
      <c r="Z61" s="305" t="s">
        <v>60</v>
      </c>
      <c r="AA61" s="305" t="s">
        <v>55</v>
      </c>
      <c r="AB61" s="305" t="s">
        <v>67</v>
      </c>
      <c r="AC61" s="309" t="str">
        <f>IF([5]Ficha2!$AP$126="","",[5]Ficha2!$AP$126)</f>
        <v>Alta</v>
      </c>
      <c r="AD61" s="311" t="s">
        <v>141</v>
      </c>
      <c r="AE61" s="309" t="s">
        <v>43</v>
      </c>
      <c r="AF61" s="370" t="s">
        <v>80</v>
      </c>
      <c r="AG61" s="370" t="s">
        <v>80</v>
      </c>
      <c r="AH61" s="370" t="s">
        <v>80</v>
      </c>
      <c r="AI61" s="370" t="s">
        <v>80</v>
      </c>
      <c r="AJ61" s="370" t="s">
        <v>80</v>
      </c>
      <c r="AK61" s="370" t="s">
        <v>80</v>
      </c>
      <c r="AL61" s="370" t="s">
        <v>80</v>
      </c>
      <c r="AM61" s="507" t="s">
        <v>80</v>
      </c>
      <c r="AN61" s="101" t="s">
        <v>588</v>
      </c>
      <c r="AO61" s="122" t="s">
        <v>414</v>
      </c>
      <c r="AP61" s="122" t="s">
        <v>921</v>
      </c>
      <c r="AQ61" s="122" t="s">
        <v>415</v>
      </c>
      <c r="AR61" s="83" t="s">
        <v>416</v>
      </c>
      <c r="AS61" s="210" t="s">
        <v>1008</v>
      </c>
      <c r="AT61" s="211">
        <v>1</v>
      </c>
      <c r="AU61" s="258" t="s">
        <v>996</v>
      </c>
      <c r="AV61" s="72" t="s">
        <v>111</v>
      </c>
      <c r="AW61" s="224" t="s">
        <v>111</v>
      </c>
      <c r="AX61" s="234" t="s">
        <v>111</v>
      </c>
    </row>
    <row r="62" spans="1:50" s="39" customFormat="1" ht="132.75" customHeight="1" x14ac:dyDescent="0.25">
      <c r="A62" s="330"/>
      <c r="B62" s="306"/>
      <c r="C62" s="408"/>
      <c r="D62" s="406"/>
      <c r="E62" s="404"/>
      <c r="F62" s="312"/>
      <c r="G62" s="312"/>
      <c r="H62" s="312"/>
      <c r="I62" s="312"/>
      <c r="J62" s="312"/>
      <c r="K62" s="410"/>
      <c r="L62" s="410"/>
      <c r="M62" s="308"/>
      <c r="N62" s="306"/>
      <c r="O62" s="312"/>
      <c r="P62" s="306"/>
      <c r="Q62" s="306"/>
      <c r="R62" s="306"/>
      <c r="S62" s="308"/>
      <c r="T62" s="306"/>
      <c r="U62" s="312"/>
      <c r="V62" s="306"/>
      <c r="W62" s="306"/>
      <c r="X62" s="306"/>
      <c r="Y62" s="308"/>
      <c r="Z62" s="306"/>
      <c r="AA62" s="306"/>
      <c r="AB62" s="306"/>
      <c r="AC62" s="310"/>
      <c r="AD62" s="312"/>
      <c r="AE62" s="310"/>
      <c r="AF62" s="371"/>
      <c r="AG62" s="371"/>
      <c r="AH62" s="371"/>
      <c r="AI62" s="371"/>
      <c r="AJ62" s="371"/>
      <c r="AK62" s="371"/>
      <c r="AL62" s="371"/>
      <c r="AM62" s="508"/>
      <c r="AN62" s="102" t="s">
        <v>589</v>
      </c>
      <c r="AO62" s="128" t="s">
        <v>418</v>
      </c>
      <c r="AP62" s="128" t="s">
        <v>922</v>
      </c>
      <c r="AQ62" s="128" t="s">
        <v>197</v>
      </c>
      <c r="AR62" s="77" t="s">
        <v>198</v>
      </c>
      <c r="AS62" s="212" t="s">
        <v>1009</v>
      </c>
      <c r="AT62" s="213">
        <v>1</v>
      </c>
      <c r="AU62" s="254" t="s">
        <v>996</v>
      </c>
      <c r="AV62" s="230"/>
      <c r="AW62" s="222"/>
      <c r="AX62" s="219"/>
    </row>
    <row r="63" spans="1:50" s="39" customFormat="1" ht="148.5" customHeight="1" x14ac:dyDescent="0.25">
      <c r="A63" s="331"/>
      <c r="B63" s="128" t="s">
        <v>49</v>
      </c>
      <c r="C63" s="130" t="s">
        <v>146</v>
      </c>
      <c r="D63" s="47" t="s">
        <v>103</v>
      </c>
      <c r="E63" s="47" t="s">
        <v>329</v>
      </c>
      <c r="F63" s="128" t="s">
        <v>92</v>
      </c>
      <c r="G63" s="128" t="s">
        <v>135</v>
      </c>
      <c r="H63" s="128" t="s">
        <v>330</v>
      </c>
      <c r="I63" s="128" t="s">
        <v>111</v>
      </c>
      <c r="J63" s="128" t="s">
        <v>331</v>
      </c>
      <c r="K63" s="135" t="s">
        <v>55</v>
      </c>
      <c r="L63" s="135" t="s">
        <v>67</v>
      </c>
      <c r="M63" s="139" t="s">
        <v>119</v>
      </c>
      <c r="N63" s="128" t="s">
        <v>332</v>
      </c>
      <c r="O63" s="128" t="s">
        <v>333</v>
      </c>
      <c r="P63" s="137" t="s">
        <v>202</v>
      </c>
      <c r="Q63" s="137" t="s">
        <v>202</v>
      </c>
      <c r="R63" s="137" t="s">
        <v>202</v>
      </c>
      <c r="S63" s="139" t="s">
        <v>59</v>
      </c>
      <c r="T63" s="137" t="s">
        <v>60</v>
      </c>
      <c r="U63" s="128" t="s">
        <v>334</v>
      </c>
      <c r="V63" s="137" t="s">
        <v>202</v>
      </c>
      <c r="W63" s="137" t="s">
        <v>202</v>
      </c>
      <c r="X63" s="137" t="s">
        <v>202</v>
      </c>
      <c r="Y63" s="139" t="s">
        <v>59</v>
      </c>
      <c r="Z63" s="137" t="s">
        <v>60</v>
      </c>
      <c r="AA63" s="137" t="s">
        <v>55</v>
      </c>
      <c r="AB63" s="137" t="s">
        <v>67</v>
      </c>
      <c r="AC63" s="127" t="str">
        <f>IF([5]Ficha2!$AP$126="","",[5]Ficha2!$AP$126)</f>
        <v>Alta</v>
      </c>
      <c r="AD63" s="128" t="s">
        <v>157</v>
      </c>
      <c r="AE63" s="127" t="s">
        <v>43</v>
      </c>
      <c r="AF63" s="128" t="s">
        <v>587</v>
      </c>
      <c r="AG63" s="128" t="s">
        <v>587</v>
      </c>
      <c r="AH63" s="128" t="s">
        <v>587</v>
      </c>
      <c r="AI63" s="128" t="s">
        <v>587</v>
      </c>
      <c r="AJ63" s="128" t="s">
        <v>587</v>
      </c>
      <c r="AK63" s="223" t="s">
        <v>539</v>
      </c>
      <c r="AL63" s="223" t="s">
        <v>539</v>
      </c>
      <c r="AM63" s="237" t="s">
        <v>539</v>
      </c>
      <c r="AN63" s="128" t="s">
        <v>923</v>
      </c>
      <c r="AO63" s="128" t="s">
        <v>335</v>
      </c>
      <c r="AP63" s="128" t="s">
        <v>196</v>
      </c>
      <c r="AQ63" s="128" t="s">
        <v>197</v>
      </c>
      <c r="AR63" s="77" t="s">
        <v>198</v>
      </c>
      <c r="AS63" s="214" t="s">
        <v>1010</v>
      </c>
      <c r="AT63" s="215">
        <v>0.99399999999999999</v>
      </c>
      <c r="AU63" s="254" t="s">
        <v>996</v>
      </c>
      <c r="AV63" s="232" t="s">
        <v>111</v>
      </c>
      <c r="AW63" s="223" t="s">
        <v>111</v>
      </c>
      <c r="AX63" s="233" t="s">
        <v>111</v>
      </c>
    </row>
    <row r="64" spans="1:50" s="39" customFormat="1" ht="203.25" customHeight="1" thickBot="1" x14ac:dyDescent="0.3">
      <c r="A64" s="329"/>
      <c r="B64" s="8" t="s">
        <v>49</v>
      </c>
      <c r="C64" s="8" t="s">
        <v>113</v>
      </c>
      <c r="D64" s="48" t="s">
        <v>144</v>
      </c>
      <c r="E64" s="48" t="s">
        <v>336</v>
      </c>
      <c r="F64" s="8" t="s">
        <v>92</v>
      </c>
      <c r="G64" s="8" t="s">
        <v>135</v>
      </c>
      <c r="H64" s="8" t="s">
        <v>590</v>
      </c>
      <c r="I64" s="8" t="s">
        <v>111</v>
      </c>
      <c r="J64" s="8" t="s">
        <v>591</v>
      </c>
      <c r="K64" s="19" t="s">
        <v>55</v>
      </c>
      <c r="L64" s="19" t="s">
        <v>67</v>
      </c>
      <c r="M64" s="147" t="s">
        <v>119</v>
      </c>
      <c r="N64" s="8" t="s">
        <v>100</v>
      </c>
      <c r="O64" s="8" t="s">
        <v>592</v>
      </c>
      <c r="P64" s="9" t="s">
        <v>593</v>
      </c>
      <c r="Q64" s="9" t="s">
        <v>594</v>
      </c>
      <c r="R64" s="9" t="s">
        <v>593</v>
      </c>
      <c r="S64" s="147" t="s">
        <v>65</v>
      </c>
      <c r="T64" s="9" t="s">
        <v>98</v>
      </c>
      <c r="U64" s="8" t="s">
        <v>595</v>
      </c>
      <c r="V64" s="9" t="s">
        <v>202</v>
      </c>
      <c r="W64" s="9" t="s">
        <v>202</v>
      </c>
      <c r="X64" s="9" t="s">
        <v>202</v>
      </c>
      <c r="Y64" s="147" t="s">
        <v>59</v>
      </c>
      <c r="Z64" s="9" t="s">
        <v>60</v>
      </c>
      <c r="AA64" s="9" t="s">
        <v>55</v>
      </c>
      <c r="AB64" s="9" t="s">
        <v>67</v>
      </c>
      <c r="AC64" s="27" t="str">
        <f>IF([5]Ficha2!$AP$126="","",[5]Ficha2!$AP$126)</f>
        <v>Alta</v>
      </c>
      <c r="AD64" s="8" t="s">
        <v>157</v>
      </c>
      <c r="AE64" s="27" t="s">
        <v>43</v>
      </c>
      <c r="AF64" s="37" t="s">
        <v>920</v>
      </c>
      <c r="AG64" s="8" t="s">
        <v>337</v>
      </c>
      <c r="AH64" s="8" t="s">
        <v>338</v>
      </c>
      <c r="AI64" s="8" t="s">
        <v>197</v>
      </c>
      <c r="AJ64" s="8" t="s">
        <v>198</v>
      </c>
      <c r="AK64" s="216" t="s">
        <v>1012</v>
      </c>
      <c r="AL64" s="217">
        <v>1</v>
      </c>
      <c r="AM64" s="256" t="s">
        <v>996</v>
      </c>
      <c r="AN64" s="8" t="s">
        <v>924</v>
      </c>
      <c r="AO64" s="8" t="s">
        <v>199</v>
      </c>
      <c r="AP64" s="8" t="s">
        <v>339</v>
      </c>
      <c r="AQ64" s="8" t="s">
        <v>142</v>
      </c>
      <c r="AR64" s="78" t="s">
        <v>143</v>
      </c>
      <c r="AS64" s="216" t="s">
        <v>1011</v>
      </c>
      <c r="AT64" s="217">
        <v>1</v>
      </c>
      <c r="AU64" s="256" t="s">
        <v>996</v>
      </c>
      <c r="AV64" s="73" t="s">
        <v>111</v>
      </c>
      <c r="AW64" s="8" t="s">
        <v>111</v>
      </c>
      <c r="AX64" s="10" t="s">
        <v>111</v>
      </c>
    </row>
    <row r="65" spans="1:50" s="81" customFormat="1" ht="12.95" customHeight="1" thickBot="1" x14ac:dyDescent="0.3">
      <c r="AK65" s="201"/>
      <c r="AL65" s="153"/>
      <c r="AM65" s="251"/>
      <c r="AS65" s="201"/>
      <c r="AT65" s="153"/>
      <c r="AU65" s="251"/>
      <c r="AV65" s="117"/>
      <c r="AX65" s="118"/>
    </row>
    <row r="66" spans="1:50" s="39" customFormat="1" ht="171" customHeight="1" x14ac:dyDescent="0.25">
      <c r="A66" s="327" t="s">
        <v>145</v>
      </c>
      <c r="B66" s="311" t="s">
        <v>49</v>
      </c>
      <c r="C66" s="311" t="s">
        <v>146</v>
      </c>
      <c r="D66" s="403" t="s">
        <v>91</v>
      </c>
      <c r="E66" s="403" t="s">
        <v>203</v>
      </c>
      <c r="F66" s="311" t="s">
        <v>109</v>
      </c>
      <c r="G66" s="311" t="s">
        <v>115</v>
      </c>
      <c r="H66" s="311" t="s">
        <v>209</v>
      </c>
      <c r="I66" s="311" t="s">
        <v>210</v>
      </c>
      <c r="J66" s="311" t="s">
        <v>555</v>
      </c>
      <c r="K66" s="409" t="s">
        <v>55</v>
      </c>
      <c r="L66" s="409" t="s">
        <v>56</v>
      </c>
      <c r="M66" s="307" t="s">
        <v>57</v>
      </c>
      <c r="N66" s="311" t="s">
        <v>147</v>
      </c>
      <c r="O66" s="311" t="s">
        <v>222</v>
      </c>
      <c r="P66" s="305" t="s">
        <v>96</v>
      </c>
      <c r="Q66" s="305" t="s">
        <v>87</v>
      </c>
      <c r="R66" s="305" t="s">
        <v>96</v>
      </c>
      <c r="S66" s="307" t="s">
        <v>97</v>
      </c>
      <c r="T66" s="305" t="s">
        <v>98</v>
      </c>
      <c r="U66" s="311" t="s">
        <v>226</v>
      </c>
      <c r="V66" s="305" t="s">
        <v>106</v>
      </c>
      <c r="W66" s="305" t="s">
        <v>106</v>
      </c>
      <c r="X66" s="305" t="s">
        <v>106</v>
      </c>
      <c r="Y66" s="307" t="s">
        <v>59</v>
      </c>
      <c r="Z66" s="305" t="s">
        <v>60</v>
      </c>
      <c r="AA66" s="409" t="s">
        <v>55</v>
      </c>
      <c r="AB66" s="409" t="s">
        <v>85</v>
      </c>
      <c r="AC66" s="482" t="str">
        <f>IF([4]Ficha3!$AP$126="","",[4]Ficha3!$AP$126)</f>
        <v>Moderada</v>
      </c>
      <c r="AD66" s="311" t="s">
        <v>231</v>
      </c>
      <c r="AE66" s="482" t="s">
        <v>43</v>
      </c>
      <c r="AF66" s="122" t="s">
        <v>548</v>
      </c>
      <c r="AG66" s="122" t="s">
        <v>549</v>
      </c>
      <c r="AH66" s="122" t="s">
        <v>925</v>
      </c>
      <c r="AI66" s="122" t="s">
        <v>543</v>
      </c>
      <c r="AJ66" s="122" t="s">
        <v>474</v>
      </c>
      <c r="AK66" s="165" t="s">
        <v>846</v>
      </c>
      <c r="AL66" s="155">
        <v>1</v>
      </c>
      <c r="AM66" s="252" t="s">
        <v>996</v>
      </c>
      <c r="AN66" s="122" t="s">
        <v>572</v>
      </c>
      <c r="AO66" s="122" t="s">
        <v>572</v>
      </c>
      <c r="AP66" s="122" t="s">
        <v>572</v>
      </c>
      <c r="AQ66" s="131" t="s">
        <v>540</v>
      </c>
      <c r="AR66" s="131" t="s">
        <v>540</v>
      </c>
      <c r="AS66" s="227" t="s">
        <v>647</v>
      </c>
      <c r="AT66" s="227" t="s">
        <v>648</v>
      </c>
      <c r="AU66" s="243" t="s">
        <v>648</v>
      </c>
      <c r="AV66" s="447" t="s">
        <v>237</v>
      </c>
      <c r="AW66" s="311" t="s">
        <v>238</v>
      </c>
      <c r="AX66" s="446" t="s">
        <v>239</v>
      </c>
    </row>
    <row r="67" spans="1:50" s="39" customFormat="1" ht="150" customHeight="1" x14ac:dyDescent="0.25">
      <c r="A67" s="330"/>
      <c r="B67" s="312"/>
      <c r="C67" s="312"/>
      <c r="D67" s="404"/>
      <c r="E67" s="404"/>
      <c r="F67" s="312"/>
      <c r="G67" s="312"/>
      <c r="H67" s="312"/>
      <c r="I67" s="312"/>
      <c r="J67" s="312"/>
      <c r="K67" s="410"/>
      <c r="L67" s="410"/>
      <c r="M67" s="308"/>
      <c r="N67" s="312"/>
      <c r="O67" s="312"/>
      <c r="P67" s="306"/>
      <c r="Q67" s="306"/>
      <c r="R67" s="306"/>
      <c r="S67" s="308"/>
      <c r="T67" s="306"/>
      <c r="U67" s="312"/>
      <c r="V67" s="306"/>
      <c r="W67" s="306"/>
      <c r="X67" s="306"/>
      <c r="Y67" s="308"/>
      <c r="Z67" s="306"/>
      <c r="AA67" s="410"/>
      <c r="AB67" s="410"/>
      <c r="AC67" s="483"/>
      <c r="AD67" s="312"/>
      <c r="AE67" s="483"/>
      <c r="AF67" s="128" t="s">
        <v>552</v>
      </c>
      <c r="AG67" s="128" t="s">
        <v>553</v>
      </c>
      <c r="AH67" s="128" t="s">
        <v>926</v>
      </c>
      <c r="AI67" s="128" t="s">
        <v>554</v>
      </c>
      <c r="AJ67" s="128" t="s">
        <v>550</v>
      </c>
      <c r="AK67" s="163" t="s">
        <v>847</v>
      </c>
      <c r="AL67" s="172">
        <v>0.75</v>
      </c>
      <c r="AM67" s="254" t="s">
        <v>996</v>
      </c>
      <c r="AN67" s="128" t="s">
        <v>927</v>
      </c>
      <c r="AO67" s="128" t="s">
        <v>235</v>
      </c>
      <c r="AP67" s="128" t="s">
        <v>236</v>
      </c>
      <c r="AQ67" s="128" t="s">
        <v>148</v>
      </c>
      <c r="AR67" s="128" t="s">
        <v>149</v>
      </c>
      <c r="AS67" s="223" t="s">
        <v>856</v>
      </c>
      <c r="AT67" s="154">
        <v>1</v>
      </c>
      <c r="AU67" s="254" t="s">
        <v>996</v>
      </c>
      <c r="AV67" s="420"/>
      <c r="AW67" s="312"/>
      <c r="AX67" s="423"/>
    </row>
    <row r="68" spans="1:50" s="39" customFormat="1" ht="166.5" customHeight="1" x14ac:dyDescent="0.25">
      <c r="A68" s="331"/>
      <c r="B68" s="390" t="s">
        <v>49</v>
      </c>
      <c r="C68" s="390" t="s">
        <v>146</v>
      </c>
      <c r="D68" s="458" t="s">
        <v>82</v>
      </c>
      <c r="E68" s="458" t="s">
        <v>204</v>
      </c>
      <c r="F68" s="390" t="s">
        <v>109</v>
      </c>
      <c r="G68" s="390" t="s">
        <v>115</v>
      </c>
      <c r="H68" s="390" t="s">
        <v>211</v>
      </c>
      <c r="I68" s="390" t="s">
        <v>212</v>
      </c>
      <c r="J68" s="390" t="s">
        <v>230</v>
      </c>
      <c r="K68" s="411" t="s">
        <v>55</v>
      </c>
      <c r="L68" s="411" t="s">
        <v>56</v>
      </c>
      <c r="M68" s="415" t="s">
        <v>57</v>
      </c>
      <c r="N68" s="390" t="s">
        <v>150</v>
      </c>
      <c r="O68" s="390" t="s">
        <v>223</v>
      </c>
      <c r="P68" s="413" t="s">
        <v>96</v>
      </c>
      <c r="Q68" s="413" t="s">
        <v>87</v>
      </c>
      <c r="R68" s="413" t="s">
        <v>96</v>
      </c>
      <c r="S68" s="415" t="s">
        <v>97</v>
      </c>
      <c r="T68" s="413" t="s">
        <v>98</v>
      </c>
      <c r="U68" s="390" t="s">
        <v>227</v>
      </c>
      <c r="V68" s="413" t="s">
        <v>134</v>
      </c>
      <c r="W68" s="413" t="s">
        <v>106</v>
      </c>
      <c r="X68" s="413" t="s">
        <v>134</v>
      </c>
      <c r="Y68" s="415" t="s">
        <v>97</v>
      </c>
      <c r="Z68" s="413" t="s">
        <v>98</v>
      </c>
      <c r="AA68" s="411" t="s">
        <v>55</v>
      </c>
      <c r="AB68" s="411" t="s">
        <v>56</v>
      </c>
      <c r="AC68" s="484" t="s">
        <v>57</v>
      </c>
      <c r="AD68" s="390" t="s">
        <v>232</v>
      </c>
      <c r="AE68" s="484" t="s">
        <v>43</v>
      </c>
      <c r="AF68" s="128" t="s">
        <v>556</v>
      </c>
      <c r="AG68" s="128" t="s">
        <v>557</v>
      </c>
      <c r="AH68" s="128" t="s">
        <v>928</v>
      </c>
      <c r="AI68" s="128" t="s">
        <v>558</v>
      </c>
      <c r="AJ68" s="128" t="s">
        <v>559</v>
      </c>
      <c r="AK68" s="164" t="s">
        <v>848</v>
      </c>
      <c r="AL68" s="154">
        <v>1</v>
      </c>
      <c r="AM68" s="254" t="s">
        <v>996</v>
      </c>
      <c r="AN68" s="128" t="s">
        <v>539</v>
      </c>
      <c r="AO68" s="128" t="s">
        <v>539</v>
      </c>
      <c r="AP68" s="128" t="s">
        <v>539</v>
      </c>
      <c r="AQ68" s="128" t="s">
        <v>540</v>
      </c>
      <c r="AR68" s="128" t="s">
        <v>540</v>
      </c>
      <c r="AS68" s="223" t="s">
        <v>647</v>
      </c>
      <c r="AT68" s="223" t="s">
        <v>648</v>
      </c>
      <c r="AU68" s="237" t="s">
        <v>648</v>
      </c>
      <c r="AV68" s="401" t="s">
        <v>240</v>
      </c>
      <c r="AW68" s="390" t="s">
        <v>241</v>
      </c>
      <c r="AX68" s="313" t="s">
        <v>242</v>
      </c>
    </row>
    <row r="69" spans="1:50" s="39" customFormat="1" ht="120" customHeight="1" x14ac:dyDescent="0.25">
      <c r="A69" s="331"/>
      <c r="B69" s="421"/>
      <c r="C69" s="421"/>
      <c r="D69" s="459"/>
      <c r="E69" s="459"/>
      <c r="F69" s="421"/>
      <c r="G69" s="421"/>
      <c r="H69" s="421"/>
      <c r="I69" s="421"/>
      <c r="J69" s="421"/>
      <c r="K69" s="426"/>
      <c r="L69" s="426"/>
      <c r="M69" s="425"/>
      <c r="N69" s="421"/>
      <c r="O69" s="421"/>
      <c r="P69" s="424"/>
      <c r="Q69" s="424"/>
      <c r="R69" s="424"/>
      <c r="S69" s="425"/>
      <c r="T69" s="424"/>
      <c r="U69" s="421"/>
      <c r="V69" s="424"/>
      <c r="W69" s="424"/>
      <c r="X69" s="424"/>
      <c r="Y69" s="425"/>
      <c r="Z69" s="424"/>
      <c r="AA69" s="426"/>
      <c r="AB69" s="426"/>
      <c r="AC69" s="485"/>
      <c r="AD69" s="421"/>
      <c r="AE69" s="485"/>
      <c r="AF69" s="128" t="s">
        <v>560</v>
      </c>
      <c r="AG69" s="128" t="s">
        <v>561</v>
      </c>
      <c r="AH69" s="128" t="s">
        <v>929</v>
      </c>
      <c r="AI69" s="128" t="s">
        <v>562</v>
      </c>
      <c r="AJ69" s="128" t="s">
        <v>510</v>
      </c>
      <c r="AK69" s="164" t="s">
        <v>849</v>
      </c>
      <c r="AL69" s="154">
        <v>1</v>
      </c>
      <c r="AM69" s="254" t="s">
        <v>996</v>
      </c>
      <c r="AN69" s="128" t="s">
        <v>539</v>
      </c>
      <c r="AO69" s="128" t="s">
        <v>539</v>
      </c>
      <c r="AP69" s="128" t="s">
        <v>539</v>
      </c>
      <c r="AQ69" s="128" t="s">
        <v>540</v>
      </c>
      <c r="AR69" s="128" t="s">
        <v>540</v>
      </c>
      <c r="AS69" s="223" t="s">
        <v>647</v>
      </c>
      <c r="AT69" s="223" t="s">
        <v>648</v>
      </c>
      <c r="AU69" s="237" t="s">
        <v>648</v>
      </c>
      <c r="AV69" s="419"/>
      <c r="AW69" s="421"/>
      <c r="AX69" s="422"/>
    </row>
    <row r="70" spans="1:50" s="39" customFormat="1" ht="143.25" customHeight="1" x14ac:dyDescent="0.25">
      <c r="A70" s="331"/>
      <c r="B70" s="312"/>
      <c r="C70" s="312"/>
      <c r="D70" s="404"/>
      <c r="E70" s="404"/>
      <c r="F70" s="312"/>
      <c r="G70" s="312"/>
      <c r="H70" s="312"/>
      <c r="I70" s="312"/>
      <c r="J70" s="312"/>
      <c r="K70" s="410"/>
      <c r="L70" s="410"/>
      <c r="M70" s="308"/>
      <c r="N70" s="312"/>
      <c r="O70" s="312"/>
      <c r="P70" s="306"/>
      <c r="Q70" s="306"/>
      <c r="R70" s="306"/>
      <c r="S70" s="308"/>
      <c r="T70" s="306"/>
      <c r="U70" s="312"/>
      <c r="V70" s="306"/>
      <c r="W70" s="306"/>
      <c r="X70" s="306"/>
      <c r="Y70" s="308"/>
      <c r="Z70" s="306"/>
      <c r="AA70" s="410"/>
      <c r="AB70" s="410"/>
      <c r="AC70" s="486"/>
      <c r="AD70" s="312"/>
      <c r="AE70" s="486"/>
      <c r="AF70" s="128" t="s">
        <v>563</v>
      </c>
      <c r="AG70" s="128" t="s">
        <v>564</v>
      </c>
      <c r="AH70" s="128" t="s">
        <v>930</v>
      </c>
      <c r="AI70" s="128" t="s">
        <v>148</v>
      </c>
      <c r="AJ70" s="128" t="s">
        <v>149</v>
      </c>
      <c r="AK70" s="164" t="s">
        <v>850</v>
      </c>
      <c r="AL70" s="154">
        <v>0.67</v>
      </c>
      <c r="AM70" s="254" t="s">
        <v>996</v>
      </c>
      <c r="AN70" s="128" t="s">
        <v>539</v>
      </c>
      <c r="AO70" s="128" t="s">
        <v>539</v>
      </c>
      <c r="AP70" s="128" t="s">
        <v>539</v>
      </c>
      <c r="AQ70" s="128" t="s">
        <v>540</v>
      </c>
      <c r="AR70" s="128" t="s">
        <v>540</v>
      </c>
      <c r="AS70" s="223" t="s">
        <v>647</v>
      </c>
      <c r="AT70" s="223" t="s">
        <v>648</v>
      </c>
      <c r="AU70" s="237" t="s">
        <v>648</v>
      </c>
      <c r="AV70" s="420"/>
      <c r="AW70" s="312"/>
      <c r="AX70" s="423"/>
    </row>
    <row r="71" spans="1:50" s="39" customFormat="1" ht="129.94999999999999" customHeight="1" x14ac:dyDescent="0.25">
      <c r="A71" s="331"/>
      <c r="B71" s="390" t="s">
        <v>49</v>
      </c>
      <c r="C71" s="390" t="s">
        <v>146</v>
      </c>
      <c r="D71" s="458" t="s">
        <v>114</v>
      </c>
      <c r="E71" s="458" t="s">
        <v>205</v>
      </c>
      <c r="F71" s="390" t="s">
        <v>151</v>
      </c>
      <c r="G71" s="390" t="s">
        <v>115</v>
      </c>
      <c r="H71" s="390" t="s">
        <v>377</v>
      </c>
      <c r="I71" s="390" t="s">
        <v>207</v>
      </c>
      <c r="J71" s="489" t="s">
        <v>208</v>
      </c>
      <c r="K71" s="411" t="s">
        <v>118</v>
      </c>
      <c r="L71" s="411" t="s">
        <v>56</v>
      </c>
      <c r="M71" s="415" t="s">
        <v>57</v>
      </c>
      <c r="N71" s="390" t="s">
        <v>147</v>
      </c>
      <c r="O71" s="390" t="s">
        <v>224</v>
      </c>
      <c r="P71" s="413" t="s">
        <v>96</v>
      </c>
      <c r="Q71" s="413" t="s">
        <v>152</v>
      </c>
      <c r="R71" s="413" t="s">
        <v>96</v>
      </c>
      <c r="S71" s="415" t="s">
        <v>97</v>
      </c>
      <c r="T71" s="413" t="s">
        <v>98</v>
      </c>
      <c r="U71" s="390" t="s">
        <v>228</v>
      </c>
      <c r="V71" s="413" t="s">
        <v>134</v>
      </c>
      <c r="W71" s="413" t="s">
        <v>99</v>
      </c>
      <c r="X71" s="413" t="s">
        <v>134</v>
      </c>
      <c r="Y71" s="415" t="s">
        <v>97</v>
      </c>
      <c r="Z71" s="413" t="s">
        <v>98</v>
      </c>
      <c r="AA71" s="411" t="s">
        <v>118</v>
      </c>
      <c r="AB71" s="411" t="s">
        <v>56</v>
      </c>
      <c r="AC71" s="484" t="s">
        <v>57</v>
      </c>
      <c r="AD71" s="390" t="s">
        <v>233</v>
      </c>
      <c r="AE71" s="484" t="s">
        <v>43</v>
      </c>
      <c r="AF71" s="128" t="s">
        <v>573</v>
      </c>
      <c r="AG71" s="128" t="s">
        <v>574</v>
      </c>
      <c r="AH71" s="128" t="s">
        <v>931</v>
      </c>
      <c r="AI71" s="128" t="s">
        <v>575</v>
      </c>
      <c r="AJ71" s="128" t="s">
        <v>576</v>
      </c>
      <c r="AK71" s="164" t="s">
        <v>1013</v>
      </c>
      <c r="AL71" s="154">
        <v>0.15</v>
      </c>
      <c r="AM71" s="254" t="s">
        <v>1014</v>
      </c>
      <c r="AN71" s="128" t="s">
        <v>539</v>
      </c>
      <c r="AO71" s="128" t="s">
        <v>539</v>
      </c>
      <c r="AP71" s="128" t="s">
        <v>539</v>
      </c>
      <c r="AQ71" s="128" t="s">
        <v>540</v>
      </c>
      <c r="AR71" s="128" t="s">
        <v>540</v>
      </c>
      <c r="AS71" s="223" t="s">
        <v>647</v>
      </c>
      <c r="AT71" s="223" t="s">
        <v>648</v>
      </c>
      <c r="AU71" s="237" t="s">
        <v>648</v>
      </c>
      <c r="AV71" s="471" t="s">
        <v>243</v>
      </c>
      <c r="AW71" s="469" t="s">
        <v>244</v>
      </c>
      <c r="AX71" s="467" t="s">
        <v>245</v>
      </c>
    </row>
    <row r="72" spans="1:50" s="39" customFormat="1" ht="320.25" customHeight="1" x14ac:dyDescent="0.25">
      <c r="A72" s="332"/>
      <c r="B72" s="421"/>
      <c r="C72" s="421"/>
      <c r="D72" s="459"/>
      <c r="E72" s="459"/>
      <c r="F72" s="421"/>
      <c r="G72" s="421"/>
      <c r="H72" s="421"/>
      <c r="I72" s="421"/>
      <c r="J72" s="490"/>
      <c r="K72" s="426"/>
      <c r="L72" s="426"/>
      <c r="M72" s="425"/>
      <c r="N72" s="421"/>
      <c r="O72" s="421"/>
      <c r="P72" s="424"/>
      <c r="Q72" s="424"/>
      <c r="R72" s="424"/>
      <c r="S72" s="425"/>
      <c r="T72" s="424"/>
      <c r="U72" s="421"/>
      <c r="V72" s="424"/>
      <c r="W72" s="424"/>
      <c r="X72" s="424"/>
      <c r="Y72" s="425"/>
      <c r="Z72" s="424"/>
      <c r="AA72" s="426"/>
      <c r="AB72" s="426"/>
      <c r="AC72" s="485"/>
      <c r="AD72" s="421"/>
      <c r="AE72" s="485"/>
      <c r="AF72" s="128" t="s">
        <v>578</v>
      </c>
      <c r="AG72" s="128" t="s">
        <v>577</v>
      </c>
      <c r="AH72" s="128" t="s">
        <v>932</v>
      </c>
      <c r="AI72" s="128" t="s">
        <v>586</v>
      </c>
      <c r="AJ72" s="128" t="s">
        <v>579</v>
      </c>
      <c r="AK72" s="159" t="s">
        <v>851</v>
      </c>
      <c r="AL72" s="173">
        <v>1</v>
      </c>
      <c r="AM72" s="254" t="s">
        <v>996</v>
      </c>
      <c r="AN72" s="128" t="s">
        <v>539</v>
      </c>
      <c r="AO72" s="128" t="s">
        <v>539</v>
      </c>
      <c r="AP72" s="128" t="s">
        <v>539</v>
      </c>
      <c r="AQ72" s="128" t="s">
        <v>540</v>
      </c>
      <c r="AR72" s="128" t="s">
        <v>540</v>
      </c>
      <c r="AS72" s="223" t="s">
        <v>647</v>
      </c>
      <c r="AT72" s="223" t="s">
        <v>648</v>
      </c>
      <c r="AU72" s="237" t="s">
        <v>648</v>
      </c>
      <c r="AV72" s="471"/>
      <c r="AW72" s="469"/>
      <c r="AX72" s="467"/>
    </row>
    <row r="73" spans="1:50" s="39" customFormat="1" ht="129.94999999999999" customHeight="1" x14ac:dyDescent="0.25">
      <c r="A73" s="332"/>
      <c r="B73" s="421"/>
      <c r="C73" s="421"/>
      <c r="D73" s="459"/>
      <c r="E73" s="459"/>
      <c r="F73" s="421"/>
      <c r="G73" s="421"/>
      <c r="H73" s="421"/>
      <c r="I73" s="421"/>
      <c r="J73" s="490"/>
      <c r="K73" s="426"/>
      <c r="L73" s="426"/>
      <c r="M73" s="425"/>
      <c r="N73" s="421"/>
      <c r="O73" s="421"/>
      <c r="P73" s="424"/>
      <c r="Q73" s="424"/>
      <c r="R73" s="424"/>
      <c r="S73" s="425"/>
      <c r="T73" s="424"/>
      <c r="U73" s="421"/>
      <c r="V73" s="424"/>
      <c r="W73" s="424"/>
      <c r="X73" s="424"/>
      <c r="Y73" s="425"/>
      <c r="Z73" s="424"/>
      <c r="AA73" s="426"/>
      <c r="AB73" s="426"/>
      <c r="AC73" s="485"/>
      <c r="AD73" s="421"/>
      <c r="AE73" s="485"/>
      <c r="AF73" s="128" t="s">
        <v>580</v>
      </c>
      <c r="AG73" s="128" t="s">
        <v>581</v>
      </c>
      <c r="AH73" s="128" t="s">
        <v>933</v>
      </c>
      <c r="AI73" s="128" t="s">
        <v>148</v>
      </c>
      <c r="AJ73" s="128" t="s">
        <v>570</v>
      </c>
      <c r="AK73" s="159" t="s">
        <v>852</v>
      </c>
      <c r="AL73" s="173">
        <v>1</v>
      </c>
      <c r="AM73" s="254" t="s">
        <v>996</v>
      </c>
      <c r="AN73" s="128" t="s">
        <v>539</v>
      </c>
      <c r="AO73" s="128" t="s">
        <v>539</v>
      </c>
      <c r="AP73" s="128" t="s">
        <v>539</v>
      </c>
      <c r="AQ73" s="128" t="s">
        <v>540</v>
      </c>
      <c r="AR73" s="128" t="s">
        <v>540</v>
      </c>
      <c r="AS73" s="223" t="s">
        <v>647</v>
      </c>
      <c r="AT73" s="223" t="s">
        <v>648</v>
      </c>
      <c r="AU73" s="237" t="s">
        <v>648</v>
      </c>
      <c r="AV73" s="471"/>
      <c r="AW73" s="469"/>
      <c r="AX73" s="467"/>
    </row>
    <row r="74" spans="1:50" s="39" customFormat="1" ht="129.94999999999999" customHeight="1" x14ac:dyDescent="0.25">
      <c r="A74" s="332"/>
      <c r="B74" s="312"/>
      <c r="C74" s="312"/>
      <c r="D74" s="404"/>
      <c r="E74" s="404"/>
      <c r="F74" s="312"/>
      <c r="G74" s="312"/>
      <c r="H74" s="312"/>
      <c r="I74" s="312"/>
      <c r="J74" s="491"/>
      <c r="K74" s="410"/>
      <c r="L74" s="410"/>
      <c r="M74" s="308"/>
      <c r="N74" s="312"/>
      <c r="O74" s="312"/>
      <c r="P74" s="306"/>
      <c r="Q74" s="306"/>
      <c r="R74" s="306"/>
      <c r="S74" s="308"/>
      <c r="T74" s="306"/>
      <c r="U74" s="312"/>
      <c r="V74" s="306"/>
      <c r="W74" s="306"/>
      <c r="X74" s="306"/>
      <c r="Y74" s="308"/>
      <c r="Z74" s="306"/>
      <c r="AA74" s="410"/>
      <c r="AB74" s="410"/>
      <c r="AC74" s="486"/>
      <c r="AD74" s="312"/>
      <c r="AE74" s="486"/>
      <c r="AF74" s="128" t="s">
        <v>582</v>
      </c>
      <c r="AG74" s="128" t="s">
        <v>583</v>
      </c>
      <c r="AH74" s="128" t="s">
        <v>934</v>
      </c>
      <c r="AI74" s="128" t="s">
        <v>584</v>
      </c>
      <c r="AJ74" s="128" t="s">
        <v>585</v>
      </c>
      <c r="AK74" s="159" t="s">
        <v>853</v>
      </c>
      <c r="AL74" s="173">
        <v>0.2</v>
      </c>
      <c r="AM74" s="254" t="s">
        <v>996</v>
      </c>
      <c r="AN74" s="128" t="s">
        <v>539</v>
      </c>
      <c r="AO74" s="128" t="s">
        <v>539</v>
      </c>
      <c r="AP74" s="128" t="s">
        <v>539</v>
      </c>
      <c r="AQ74" s="128" t="s">
        <v>540</v>
      </c>
      <c r="AR74" s="128" t="s">
        <v>540</v>
      </c>
      <c r="AS74" s="223" t="s">
        <v>647</v>
      </c>
      <c r="AT74" s="223" t="s">
        <v>648</v>
      </c>
      <c r="AU74" s="237" t="s">
        <v>648</v>
      </c>
      <c r="AV74" s="471"/>
      <c r="AW74" s="469"/>
      <c r="AX74" s="467"/>
    </row>
    <row r="75" spans="1:50" s="39" customFormat="1" ht="169.5" customHeight="1" x14ac:dyDescent="0.25">
      <c r="A75" s="332"/>
      <c r="B75" s="390" t="s">
        <v>49</v>
      </c>
      <c r="C75" s="390" t="s">
        <v>153</v>
      </c>
      <c r="D75" s="458" t="s">
        <v>82</v>
      </c>
      <c r="E75" s="458" t="s">
        <v>206</v>
      </c>
      <c r="F75" s="390" t="s">
        <v>109</v>
      </c>
      <c r="G75" s="390" t="s">
        <v>115</v>
      </c>
      <c r="H75" s="390" t="s">
        <v>213</v>
      </c>
      <c r="I75" s="390" t="s">
        <v>214</v>
      </c>
      <c r="J75" s="390" t="s">
        <v>215</v>
      </c>
      <c r="K75" s="411" t="s">
        <v>118</v>
      </c>
      <c r="L75" s="411" t="s">
        <v>56</v>
      </c>
      <c r="M75" s="415" t="s">
        <v>57</v>
      </c>
      <c r="N75" s="390" t="s">
        <v>147</v>
      </c>
      <c r="O75" s="390" t="s">
        <v>225</v>
      </c>
      <c r="P75" s="413" t="s">
        <v>134</v>
      </c>
      <c r="Q75" s="413" t="s">
        <v>106</v>
      </c>
      <c r="R75" s="413" t="s">
        <v>134</v>
      </c>
      <c r="S75" s="415" t="s">
        <v>97</v>
      </c>
      <c r="T75" s="413" t="s">
        <v>98</v>
      </c>
      <c r="U75" s="390" t="s">
        <v>229</v>
      </c>
      <c r="V75" s="413" t="s">
        <v>134</v>
      </c>
      <c r="W75" s="413" t="s">
        <v>106</v>
      </c>
      <c r="X75" s="413" t="s">
        <v>134</v>
      </c>
      <c r="Y75" s="415" t="s">
        <v>97</v>
      </c>
      <c r="Z75" s="413" t="s">
        <v>98</v>
      </c>
      <c r="AA75" s="411" t="s">
        <v>118</v>
      </c>
      <c r="AB75" s="411" t="s">
        <v>56</v>
      </c>
      <c r="AC75" s="484" t="s">
        <v>57</v>
      </c>
      <c r="AD75" s="390" t="s">
        <v>234</v>
      </c>
      <c r="AE75" s="484" t="s">
        <v>43</v>
      </c>
      <c r="AF75" s="128" t="s">
        <v>565</v>
      </c>
      <c r="AG75" s="128" t="s">
        <v>566</v>
      </c>
      <c r="AH75" s="128" t="s">
        <v>935</v>
      </c>
      <c r="AI75" s="128" t="s">
        <v>558</v>
      </c>
      <c r="AJ75" s="128" t="s">
        <v>567</v>
      </c>
      <c r="AK75" s="159" t="s">
        <v>854</v>
      </c>
      <c r="AL75" s="173">
        <v>0.5</v>
      </c>
      <c r="AM75" s="254" t="s">
        <v>996</v>
      </c>
      <c r="AN75" s="128" t="s">
        <v>539</v>
      </c>
      <c r="AO75" s="128" t="s">
        <v>539</v>
      </c>
      <c r="AP75" s="128" t="s">
        <v>539</v>
      </c>
      <c r="AQ75" s="128" t="s">
        <v>540</v>
      </c>
      <c r="AR75" s="128" t="s">
        <v>540</v>
      </c>
      <c r="AS75" s="223" t="s">
        <v>647</v>
      </c>
      <c r="AT75" s="223" t="s">
        <v>648</v>
      </c>
      <c r="AU75" s="237" t="s">
        <v>648</v>
      </c>
      <c r="AV75" s="401" t="s">
        <v>246</v>
      </c>
      <c r="AW75" s="390" t="s">
        <v>247</v>
      </c>
      <c r="AX75" s="313" t="s">
        <v>248</v>
      </c>
    </row>
    <row r="76" spans="1:50" s="39" customFormat="1" ht="150" customHeight="1" thickBot="1" x14ac:dyDescent="0.3">
      <c r="A76" s="329"/>
      <c r="B76" s="391"/>
      <c r="C76" s="391"/>
      <c r="D76" s="487"/>
      <c r="E76" s="487"/>
      <c r="F76" s="391"/>
      <c r="G76" s="391"/>
      <c r="H76" s="391"/>
      <c r="I76" s="391"/>
      <c r="J76" s="391"/>
      <c r="K76" s="412"/>
      <c r="L76" s="412"/>
      <c r="M76" s="416"/>
      <c r="N76" s="391"/>
      <c r="O76" s="391"/>
      <c r="P76" s="414"/>
      <c r="Q76" s="414"/>
      <c r="R76" s="414"/>
      <c r="S76" s="416"/>
      <c r="T76" s="414"/>
      <c r="U76" s="391"/>
      <c r="V76" s="414"/>
      <c r="W76" s="414"/>
      <c r="X76" s="414"/>
      <c r="Y76" s="416"/>
      <c r="Z76" s="414"/>
      <c r="AA76" s="412"/>
      <c r="AB76" s="412"/>
      <c r="AC76" s="488"/>
      <c r="AD76" s="391"/>
      <c r="AE76" s="488"/>
      <c r="AF76" s="123" t="s">
        <v>568</v>
      </c>
      <c r="AG76" s="123" t="s">
        <v>569</v>
      </c>
      <c r="AH76" s="123" t="s">
        <v>936</v>
      </c>
      <c r="AI76" s="123" t="s">
        <v>148</v>
      </c>
      <c r="AJ76" s="123" t="s">
        <v>570</v>
      </c>
      <c r="AK76" s="8" t="s">
        <v>855</v>
      </c>
      <c r="AL76" s="156">
        <v>0.2</v>
      </c>
      <c r="AM76" s="256" t="s">
        <v>1014</v>
      </c>
      <c r="AN76" s="8" t="s">
        <v>571</v>
      </c>
      <c r="AO76" s="8" t="s">
        <v>571</v>
      </c>
      <c r="AP76" s="8" t="s">
        <v>571</v>
      </c>
      <c r="AQ76" s="8" t="s">
        <v>571</v>
      </c>
      <c r="AR76" s="8" t="s">
        <v>571</v>
      </c>
      <c r="AS76" s="8" t="s">
        <v>571</v>
      </c>
      <c r="AT76" s="8" t="s">
        <v>571</v>
      </c>
      <c r="AU76" s="238" t="s">
        <v>571</v>
      </c>
      <c r="AV76" s="402"/>
      <c r="AW76" s="391"/>
      <c r="AX76" s="314"/>
    </row>
    <row r="77" spans="1:50" s="81" customFormat="1" ht="12.95" customHeight="1" thickBot="1" x14ac:dyDescent="0.3">
      <c r="AK77" s="201"/>
      <c r="AL77" s="153"/>
      <c r="AM77" s="251"/>
      <c r="AS77" s="201"/>
      <c r="AT77" s="153"/>
      <c r="AU77" s="251"/>
      <c r="AV77" s="117"/>
      <c r="AX77" s="118"/>
    </row>
    <row r="78" spans="1:50" s="39" customFormat="1" ht="360" x14ac:dyDescent="0.25">
      <c r="A78" s="327" t="s">
        <v>78</v>
      </c>
      <c r="B78" s="479" t="str">
        <f>IF([6]Ficha1!$V$13="","",[6]Ficha1!$V$13)</f>
        <v xml:space="preserve">Riesgo de Gestión </v>
      </c>
      <c r="C78" s="479" t="str">
        <f>IF([6]Ficha1!$AY$24="","",[6]Ficha1!$AY$24)</f>
        <v>Cumplimiento</v>
      </c>
      <c r="D78" s="478" t="s">
        <v>91</v>
      </c>
      <c r="E78" s="478" t="s">
        <v>256</v>
      </c>
      <c r="F78" s="468" t="str">
        <f>CONCATENATE(IF([6]Ficha1!$D$29="","",[6]Ficha1!$D$29),"
",IF([6]Ficha1!$D$30="","",[6]Ficha1!$D$30),"
",IF([6]Ficha1!$D$31="","",[6]Ficha1!$D$31),"
",IF([6]Ficha1!$D$32="","",[6]Ficha1!$D$32),"
",IF([6]Ficha1!$D$33="","",[6]Ficha1!$D$33),"
",IF([6]Ficha1!$D$34="","",[6]Ficha1!$D$34))</f>
        <v xml:space="preserve">--- Todos los Trámites y Procedimientos Administrativos
</v>
      </c>
      <c r="G78" s="468" t="str">
        <f>IF([6]Ficha1!$AD$29="","",[6]Ficha1!$AD$29)</f>
        <v>Procesos misionales y de apoyo del Sistema Integrado de Gestión</v>
      </c>
      <c r="H78" s="468" t="s">
        <v>216</v>
      </c>
      <c r="I78" s="468" t="s">
        <v>217</v>
      </c>
      <c r="J78" s="468" t="s">
        <v>218</v>
      </c>
      <c r="K78" s="480" t="str">
        <f>IF([6]Ficha1!$J$72="","",[6]Ficha1!$J$72)</f>
        <v>Posible (3)</v>
      </c>
      <c r="L78" s="480" t="str">
        <f>IF([6]Ficha1!$J$79="","",[6]Ficha1!$J$79)</f>
        <v>Moderado (3)</v>
      </c>
      <c r="M78" s="383" t="str">
        <f>IF([6]Ficha1!$AP$68="","",[6]Ficha1!$AP$68)</f>
        <v>Alta</v>
      </c>
      <c r="N78" s="468" t="s">
        <v>258</v>
      </c>
      <c r="O78" s="468" t="s">
        <v>259</v>
      </c>
      <c r="P78" s="481"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481"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481"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383" t="str">
        <f>IF([6]Ficha1!$AW$87="","",[6]Ficha1!$AW$87)</f>
        <v>Moderado</v>
      </c>
      <c r="T78" s="481" t="str">
        <f>IF([6]Ficha1!$AZ$87="","",[6]Ficha1!$AZ$87)</f>
        <v>No disminuye</v>
      </c>
      <c r="U78" s="468" t="s">
        <v>261</v>
      </c>
      <c r="V78" s="481"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481"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481"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383" t="str">
        <f>IF([6]Ficha1!$AW$102="","",[6]Ficha1!$AW$102)</f>
        <v>Moderado</v>
      </c>
      <c r="Z78" s="481" t="str">
        <f>IF([6]Ficha1!$AZ$102="","",[6]Ficha1!$AZ$102)</f>
        <v>Indirectamente</v>
      </c>
      <c r="AA78" s="480" t="str">
        <f>IF([6]Ficha1!$J$127="","",[6]Ficha1!$J$127)</f>
        <v>Posible (3)</v>
      </c>
      <c r="AB78" s="480" t="str">
        <f>IF([6]Ficha1!$J$134="","",[6]Ficha1!$J$134)</f>
        <v>Moderado (3)</v>
      </c>
      <c r="AC78" s="472" t="str">
        <f>IF([6]Ficha1!$AP$126="","",[6]Ficha1!$AP$126)</f>
        <v>Alta</v>
      </c>
      <c r="AD78" s="468" t="s">
        <v>263</v>
      </c>
      <c r="AE78" s="472" t="s">
        <v>43</v>
      </c>
      <c r="AF78" s="131" t="s">
        <v>531</v>
      </c>
      <c r="AG78" s="131" t="s">
        <v>532</v>
      </c>
      <c r="AH78" s="131" t="s">
        <v>937</v>
      </c>
      <c r="AI78" s="28" t="s">
        <v>533</v>
      </c>
      <c r="AJ78" s="28" t="s">
        <v>534</v>
      </c>
      <c r="AK78" s="28" t="s">
        <v>857</v>
      </c>
      <c r="AL78" s="155">
        <v>1</v>
      </c>
      <c r="AM78" s="252" t="s">
        <v>996</v>
      </c>
      <c r="AN78" s="131" t="s">
        <v>539</v>
      </c>
      <c r="AO78" s="131" t="s">
        <v>539</v>
      </c>
      <c r="AP78" s="131" t="s">
        <v>539</v>
      </c>
      <c r="AQ78" s="131" t="s">
        <v>540</v>
      </c>
      <c r="AR78" s="131" t="s">
        <v>540</v>
      </c>
      <c r="AS78" s="227" t="s">
        <v>647</v>
      </c>
      <c r="AT78" s="227" t="s">
        <v>648</v>
      </c>
      <c r="AU78" s="243" t="s">
        <v>648</v>
      </c>
      <c r="AV78" s="470" t="s">
        <v>266</v>
      </c>
      <c r="AW78" s="468" t="s">
        <v>267</v>
      </c>
      <c r="AX78" s="466" t="s">
        <v>268</v>
      </c>
    </row>
    <row r="79" spans="1:50" s="39" customFormat="1" ht="180" customHeight="1" x14ac:dyDescent="0.25">
      <c r="A79" s="331"/>
      <c r="B79" s="476"/>
      <c r="C79" s="476"/>
      <c r="D79" s="477"/>
      <c r="E79" s="477"/>
      <c r="F79" s="469"/>
      <c r="G79" s="469"/>
      <c r="H79" s="469"/>
      <c r="I79" s="469"/>
      <c r="J79" s="469"/>
      <c r="K79" s="473"/>
      <c r="L79" s="473"/>
      <c r="M79" s="384"/>
      <c r="N79" s="469"/>
      <c r="O79" s="469"/>
      <c r="P79" s="475"/>
      <c r="Q79" s="475"/>
      <c r="R79" s="475"/>
      <c r="S79" s="384"/>
      <c r="T79" s="475"/>
      <c r="U79" s="469"/>
      <c r="V79" s="475"/>
      <c r="W79" s="475"/>
      <c r="X79" s="475"/>
      <c r="Y79" s="384"/>
      <c r="Z79" s="475"/>
      <c r="AA79" s="473"/>
      <c r="AB79" s="473"/>
      <c r="AC79" s="429"/>
      <c r="AD79" s="469"/>
      <c r="AE79" s="429"/>
      <c r="AF79" s="128" t="s">
        <v>535</v>
      </c>
      <c r="AG79" s="128" t="s">
        <v>536</v>
      </c>
      <c r="AH79" s="128" t="s">
        <v>938</v>
      </c>
      <c r="AI79" s="41" t="s">
        <v>537</v>
      </c>
      <c r="AJ79" s="41" t="s">
        <v>538</v>
      </c>
      <c r="AK79" s="41" t="s">
        <v>858</v>
      </c>
      <c r="AL79" s="154">
        <v>1</v>
      </c>
      <c r="AM79" s="254" t="s">
        <v>996</v>
      </c>
      <c r="AN79" s="128" t="s">
        <v>539</v>
      </c>
      <c r="AO79" s="128" t="s">
        <v>539</v>
      </c>
      <c r="AP79" s="128" t="s">
        <v>539</v>
      </c>
      <c r="AQ79" s="128" t="s">
        <v>540</v>
      </c>
      <c r="AR79" s="128" t="s">
        <v>540</v>
      </c>
      <c r="AS79" s="223" t="s">
        <v>647</v>
      </c>
      <c r="AT79" s="223" t="s">
        <v>648</v>
      </c>
      <c r="AU79" s="237" t="s">
        <v>648</v>
      </c>
      <c r="AV79" s="471"/>
      <c r="AW79" s="469"/>
      <c r="AX79" s="467"/>
    </row>
    <row r="80" spans="1:50" s="39" customFormat="1" ht="180" customHeight="1" x14ac:dyDescent="0.25">
      <c r="A80" s="331"/>
      <c r="B80" s="476" t="str">
        <f>IF([6]Ficha2!$V$13="","",[6]Ficha2!$V$13)</f>
        <v xml:space="preserve">Riesgo de Gestión </v>
      </c>
      <c r="C80" s="476" t="str">
        <f>IF([6]Ficha2!$AY$24="","",[6]Ficha2!$AY$24)</f>
        <v>Tecnología</v>
      </c>
      <c r="D80" s="477" t="s">
        <v>51</v>
      </c>
      <c r="E80" s="477" t="s">
        <v>257</v>
      </c>
      <c r="F80" s="469" t="str">
        <f>CONCATENATE(IF([6]Ficha2!$D$29="","",[6]Ficha2!$D$29),"
",IF([6]Ficha2!$D$30="","",[6]Ficha2!$D$30),"
",IF([6]Ficha2!$D$31="","",[6]Ficha2!$D$31),"
",IF([6]Ficha2!$D$32="","",[6]Ficha2!$D$32),"
",IF([6]Ficha2!$D$33="","",[6]Ficha2!$D$33),"
",IF([6]Ficha2!$D$34="","",[6]Ficha2!$D$34))</f>
        <v xml:space="preserve">--- Todos los Trámites y Procedimientos Administrativos
</v>
      </c>
      <c r="G80" s="469" t="str">
        <f>IF([6]Ficha2!$AD$29="","",[6]Ficha2!$AD$29)</f>
        <v>Procesos misionales y de apoyo del Sistema Integrado de Gestión</v>
      </c>
      <c r="H80" s="469" t="s">
        <v>219</v>
      </c>
      <c r="I80" s="469" t="s">
        <v>220</v>
      </c>
      <c r="J80" s="469" t="s">
        <v>221</v>
      </c>
      <c r="K80" s="473" t="str">
        <f>IF([6]Ficha2!$J$72="","",[6]Ficha2!$J$72)</f>
        <v>Posible (3)</v>
      </c>
      <c r="L80" s="473" t="str">
        <f>IF([6]Ficha2!$J$79="","",[6]Ficha2!$J$79)</f>
        <v>Moderado (3)</v>
      </c>
      <c r="M80" s="384" t="str">
        <f>IF([6]Ficha2!$AP$68="","",[6]Ficha2!$AP$68)</f>
        <v>Alta</v>
      </c>
      <c r="N80" s="474"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469" t="s">
        <v>260</v>
      </c>
      <c r="P80" s="475"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475"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475"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384" t="str">
        <f>IF([6]Ficha2!$AW$87="","",[6]Ficha2!$AW$87)</f>
        <v>Moderado</v>
      </c>
      <c r="T80" s="475" t="str">
        <f>IF([6]Ficha2!$AZ$87="","",[6]Ficha2!$AZ$87)</f>
        <v>No disminuye</v>
      </c>
      <c r="U80" s="469" t="s">
        <v>262</v>
      </c>
      <c r="V80" s="475"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475"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475"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384" t="str">
        <f>IF([6]Ficha2!$AW$102="","",[6]Ficha2!$AW$102)</f>
        <v>Débil</v>
      </c>
      <c r="Z80" s="475" t="str">
        <f>IF([6]Ficha2!$AZ$102="","",[6]Ficha2!$AZ$102)</f>
        <v>No disminuye</v>
      </c>
      <c r="AA80" s="473" t="str">
        <f>IF([6]Ficha2!$J$127="","",[6]Ficha2!$J$127)</f>
        <v>Posible (3)</v>
      </c>
      <c r="AB80" s="473" t="str">
        <f>IF([6]Ficha2!$J$134="","",[6]Ficha2!$J$134)</f>
        <v>Moderado (3)</v>
      </c>
      <c r="AC80" s="429" t="str">
        <f>IF([6]Ficha2!$AP$126="","",[6]Ficha2!$AP$126)</f>
        <v>Alta</v>
      </c>
      <c r="AD80" s="469" t="s">
        <v>264</v>
      </c>
      <c r="AE80" s="429" t="s">
        <v>43</v>
      </c>
      <c r="AF80" s="128" t="s">
        <v>541</v>
      </c>
      <c r="AG80" s="128" t="s">
        <v>542</v>
      </c>
      <c r="AH80" s="128" t="s">
        <v>939</v>
      </c>
      <c r="AI80" s="41" t="s">
        <v>543</v>
      </c>
      <c r="AJ80" s="41" t="s">
        <v>444</v>
      </c>
      <c r="AK80" s="41" t="s">
        <v>859</v>
      </c>
      <c r="AL80" s="154">
        <v>1</v>
      </c>
      <c r="AM80" s="254" t="s">
        <v>996</v>
      </c>
      <c r="AN80" s="128" t="s">
        <v>539</v>
      </c>
      <c r="AO80" s="128" t="s">
        <v>539</v>
      </c>
      <c r="AP80" s="128" t="s">
        <v>539</v>
      </c>
      <c r="AQ80" s="128" t="s">
        <v>540</v>
      </c>
      <c r="AR80" s="128" t="s">
        <v>540</v>
      </c>
      <c r="AS80" s="223" t="s">
        <v>647</v>
      </c>
      <c r="AT80" s="223" t="s">
        <v>648</v>
      </c>
      <c r="AU80" s="237" t="s">
        <v>648</v>
      </c>
      <c r="AV80" s="471" t="s">
        <v>270</v>
      </c>
      <c r="AW80" s="469" t="s">
        <v>265</v>
      </c>
      <c r="AX80" s="467" t="s">
        <v>269</v>
      </c>
    </row>
    <row r="81" spans="1:50" s="39" customFormat="1" ht="180" customHeight="1" x14ac:dyDescent="0.25">
      <c r="A81" s="331"/>
      <c r="B81" s="476"/>
      <c r="C81" s="476"/>
      <c r="D81" s="477"/>
      <c r="E81" s="477"/>
      <c r="F81" s="469"/>
      <c r="G81" s="469"/>
      <c r="H81" s="469"/>
      <c r="I81" s="469"/>
      <c r="J81" s="469"/>
      <c r="K81" s="473"/>
      <c r="L81" s="473"/>
      <c r="M81" s="384"/>
      <c r="N81" s="474"/>
      <c r="O81" s="469"/>
      <c r="P81" s="475"/>
      <c r="Q81" s="475"/>
      <c r="R81" s="475"/>
      <c r="S81" s="384"/>
      <c r="T81" s="475"/>
      <c r="U81" s="469"/>
      <c r="V81" s="475"/>
      <c r="W81" s="475"/>
      <c r="X81" s="475"/>
      <c r="Y81" s="384"/>
      <c r="Z81" s="475"/>
      <c r="AA81" s="473"/>
      <c r="AB81" s="473"/>
      <c r="AC81" s="429"/>
      <c r="AD81" s="469"/>
      <c r="AE81" s="429"/>
      <c r="AF81" s="128" t="s">
        <v>544</v>
      </c>
      <c r="AG81" s="128" t="s">
        <v>545</v>
      </c>
      <c r="AH81" s="128" t="s">
        <v>940</v>
      </c>
      <c r="AI81" s="41" t="s">
        <v>546</v>
      </c>
      <c r="AJ81" s="41" t="s">
        <v>538</v>
      </c>
      <c r="AK81" s="41" t="s">
        <v>860</v>
      </c>
      <c r="AL81" s="154">
        <v>1</v>
      </c>
      <c r="AM81" s="254" t="s">
        <v>996</v>
      </c>
      <c r="AN81" s="128" t="s">
        <v>547</v>
      </c>
      <c r="AO81" s="128" t="s">
        <v>547</v>
      </c>
      <c r="AP81" s="128" t="s">
        <v>547</v>
      </c>
      <c r="AQ81" s="128" t="s">
        <v>540</v>
      </c>
      <c r="AR81" s="128" t="s">
        <v>540</v>
      </c>
      <c r="AS81" s="223" t="s">
        <v>647</v>
      </c>
      <c r="AT81" s="223" t="s">
        <v>648</v>
      </c>
      <c r="AU81" s="237" t="s">
        <v>648</v>
      </c>
      <c r="AV81" s="471"/>
      <c r="AW81" s="469"/>
      <c r="AX81" s="467"/>
    </row>
    <row r="82" spans="1:50" s="39" customFormat="1" ht="151.5" customHeight="1" x14ac:dyDescent="0.25">
      <c r="A82" s="332"/>
      <c r="B82" s="502" t="str">
        <f>IF([7]Ficha3!$V$13="","",[7]Ficha3!$V$13)</f>
        <v xml:space="preserve">Riesgo de Gestión </v>
      </c>
      <c r="C82" s="502" t="str">
        <f>IF([7]Ficha3!$AY$24="","",[7]Ficha3!$AY$24)</f>
        <v>Cumplimiento</v>
      </c>
      <c r="D82" s="504" t="str">
        <f>IF([7]Ficha3!$D$18="","",[7]Ficha3!$D$18)</f>
        <v>[Efectividad] Incumplimiento en la entrega de los resultados e impacto previstos</v>
      </c>
      <c r="E82" s="504" t="str">
        <f>CONCATENATE(IF([7]Ficha3!$S$18="","",[7]Ficha3!$S$18)," ",IF([7]Ficha3!$X$18="","",[7]Ficha3!$X$18))</f>
        <v>para La debida defensa de los intereses del FPS-FNC dentro de procesos judiciales, incurriendo en  condenas en litigios que deberían haber sido favorables a la Entidad</v>
      </c>
      <c r="F82" s="413" t="str">
        <f>CONCATENATE(IF([7]Ficha3!$D$29="","",[7]Ficha3!$D$29),"
",IF([7]Ficha3!$D$30="","",[7]Ficha3!$D$30),"
",IF([7]Ficha3!$D$31="","",[7]Ficha3!$D$31),"
",IF([7]Ficha3!$D$32="","",[7]Ficha3!$D$32),"
",IF([7]Ficha3!$D$33="","",[7]Ficha3!$D$33),"
",IF([7]Ficha3!$D$34="","",[7]Ficha3!$D$34))</f>
        <v xml:space="preserve">--- Todos los Trámites y Procedimientos Administrativos
</v>
      </c>
      <c r="G82" s="413" t="s">
        <v>759</v>
      </c>
      <c r="H82" s="413" t="str">
        <f>CONCATENATE(IF([7]Ficha3!$J$39="","",[7]Ficha3!$J$39),"
",IF([7]Ficha3!$J$40="","",[7]Ficha3!$J$40),"
",IF([7]Ficha3!$J$41="","",[7]Ficha3!$J$41),"
",IF([7]Ficha3!$J$42="","",[7]Ficha3!$J$42),"
",IF([7]Ficha3!$J$43="","",[7]Ficha3!$J$43),"
",IF([7]Ficha3!$J$44="","",[7]Ficha3!$J$44),"
",IF([7]Ficha3!$J$45="","",[7]Ficha3!$J$45),"
",IF([7]Ficha3!$J$46="","",[7]Ficha3!$J$46),"
",IF([7]Ficha3!$J$47="","",[7]Ficha3!$J$47),"
",IF([7]Ficha3!$J$48="","",[7]Ficha3!$J$48))</f>
        <v xml:space="preserve">Falta de coordinación entre las dependencias encargadas de la defensa, las áreas misionales y de apoyo
</v>
      </c>
      <c r="I82" s="413" t="str">
        <f>CONCATENATE(IF([7]Ficha3!$J$51="","",[7]Ficha3!$J$51),"
",IF([7]Ficha3!$J$52="","",[7]Ficha3!$J$52),"
",IF([7]Ficha3!$J$53="","",[7]Ficha3!$J$53),"
",IF([7]Ficha3!$J$54="","",[7]Ficha3!$J$54),"
",IF([7]Ficha3!$J$55="","",[7]Ficha3!$J$55),"
",IF([7]Ficha3!$J$56="","",[7]Ficha3!$J$56),"
",IF([7]Ficha3!$J$57="","",[7]Ficha3!$J$57),"
",IF([7]Ficha3!$J$58="","",[7]Ficha3!$J$58),"
",IF([7]Ficha3!$J$59="","",[7]Ficha3!$J$59),"
",IF([7]Ficha3!$J$60="","",[7]Ficha3!$J$60))</f>
        <v xml:space="preserve">Desconocimiento de demandas o procesos, debido a deficiencias en la notificación de la Entidad
</v>
      </c>
      <c r="J82" s="413" t="s">
        <v>760</v>
      </c>
      <c r="K82" s="411" t="str">
        <f>IF([7]Ficha3!$J$72="","",[7]Ficha3!$J$72)</f>
        <v>Posible (3)</v>
      </c>
      <c r="L82" s="411" t="str">
        <f>IF([7]Ficha3!$J$79="","",[7]Ficha3!$J$79)</f>
        <v>Moderado (3)</v>
      </c>
      <c r="M82" s="415" t="str">
        <f>IF([7]Ficha3!$AP$68="","",[7]Ficha3!$AP$68)</f>
        <v>Alta</v>
      </c>
      <c r="N82" s="474" t="s">
        <v>761</v>
      </c>
      <c r="O82" s="413" t="str">
        <f>CONCATENATE(IF([7]Ficha3!$D$87="","",[7]Ficha3!$D$87),"
",IF([7]Ficha3!$D$88="","",[7]Ficha3!$D$88),"
",IF([7]Ficha3!$D$89="","",[7]Ficha3!$D$89),"
",IF([7]Ficha3!$D$90="","",[7]Ficha3!$D$90),"
",IF([7]Ficha3!$D$91="","",[7]Ficha3!$D$91),"
",IF([7]Ficha3!$D$92="","",[7]Ficha3!$D$92),"
",IF([7]Ficha3!$D$93="","",[7]Ficha3!$D$93),"
",IF([7]Ficha3!$D$94="","",[7]Ficha3!$D$94),"
",IF([7]Ficha3!$D$95="","",[7]Ficha3!$D$95),"
",IF([7]Ficha3!$D$96="","",[7]Ficha3!$D$96))</f>
        <v xml:space="preserve">Elaboración de circular firmada por el director general estableciendo los tiempos máximos para atender las solicitudes de material probatorio formuladas por el área juridica para dar respuesta a los requerimientos de los despachos judiciales
</v>
      </c>
      <c r="P82" s="413"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413"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413"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415" t="str">
        <f>IF([7]Ficha3!$AW$87="","",[7]Ficha3!$AW$87)</f>
        <v>Débil</v>
      </c>
      <c r="T82" s="413" t="str">
        <f>IF([7]Ficha3!$AZ$87="","",[7]Ficha3!$AZ$87)</f>
        <v>No disminuye</v>
      </c>
      <c r="U82" s="413" t="str">
        <f>CONCATENATE(IF([7]Ficha3!$D$102="","",[7]Ficha3!$D$102),"
",IF([7]Ficha3!$D$103="","",[7]Ficha3!$D$103),"
",IF([7]Ficha3!$D$104="","",[7]Ficha3!$D$104),"
",IF([7]Ficha3!$D$105="","",[7]Ficha3!$D$105),"
",IF([7]Ficha3!$D$106="","",[7]Ficha3!$D$106),"
",IF([7]Ficha3!$D$107="","",[7]Ficha3!$D$107),"
",IF([7]Ficha3!$D$108="","",[7]Ficha3!$D$108),"
",IF([7]Ficha3!$D$109="","",[7]Ficha3!$D$109),"
",IF([7]Ficha3!$D$110="","",[7]Ficha3!$D$110),"
",IF([7]Ficha3!$D$111="","",[7]Ficha3!$D$111))</f>
        <v xml:space="preserve">Requerir a las áreas misionales y de apoyo el insumo necesario para la debida defensa de la entidad,  mediante memorando firmado por todos los integrantes del comité
</v>
      </c>
      <c r="V82" s="413"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413"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413"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415" t="str">
        <f>IF([7]Ficha3!$AW$102="","",[7]Ficha3!$AW$102)</f>
        <v>Débil</v>
      </c>
      <c r="Z82" s="413" t="str">
        <f>IF([7]Ficha3!$AZ$102="","",[7]Ficha3!$AZ$102)</f>
        <v>No disminuye</v>
      </c>
      <c r="AA82" s="411" t="str">
        <f>IF([7]Ficha3!$J$127="","",[7]Ficha3!$J$127)</f>
        <v>Posible (3)</v>
      </c>
      <c r="AB82" s="411" t="str">
        <f>IF([7]Ficha3!$J$134="","",[7]Ficha3!$J$134)</f>
        <v>Moderado (3)</v>
      </c>
      <c r="AC82" s="427" t="str">
        <f>IF([7]Ficha3!$AP$126="","",[7]Ficha3!$AP$126)</f>
        <v>Alta</v>
      </c>
      <c r="AD82" s="413"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427" t="s">
        <v>43</v>
      </c>
      <c r="AF82" s="120" t="s">
        <v>947</v>
      </c>
      <c r="AG82" s="120" t="s">
        <v>762</v>
      </c>
      <c r="AH82" s="120" t="s">
        <v>941</v>
      </c>
      <c r="AI82" s="124">
        <v>44166</v>
      </c>
      <c r="AJ82" s="124">
        <v>44196</v>
      </c>
      <c r="AK82" s="169" t="s">
        <v>861</v>
      </c>
      <c r="AL82" s="173">
        <v>1</v>
      </c>
      <c r="AM82" s="263" t="s">
        <v>996</v>
      </c>
      <c r="AN82" s="128" t="s">
        <v>547</v>
      </c>
      <c r="AO82" s="128" t="s">
        <v>547</v>
      </c>
      <c r="AP82" s="223" t="s">
        <v>547</v>
      </c>
      <c r="AQ82" s="223" t="s">
        <v>540</v>
      </c>
      <c r="AR82" s="223" t="s">
        <v>540</v>
      </c>
      <c r="AS82" s="223" t="s">
        <v>647</v>
      </c>
      <c r="AT82" s="223" t="s">
        <v>648</v>
      </c>
      <c r="AU82" s="237" t="s">
        <v>648</v>
      </c>
      <c r="AV82" s="229"/>
      <c r="AW82" s="220"/>
      <c r="AX82" s="218"/>
    </row>
    <row r="83" spans="1:50" ht="195.75" customHeight="1" thickBot="1" x14ac:dyDescent="0.3">
      <c r="A83" s="329"/>
      <c r="B83" s="503"/>
      <c r="C83" s="503"/>
      <c r="D83" s="505"/>
      <c r="E83" s="505"/>
      <c r="F83" s="414"/>
      <c r="G83" s="414"/>
      <c r="H83" s="414"/>
      <c r="I83" s="414"/>
      <c r="J83" s="414"/>
      <c r="K83" s="412"/>
      <c r="L83" s="412"/>
      <c r="M83" s="416"/>
      <c r="N83" s="506"/>
      <c r="O83" s="414"/>
      <c r="P83" s="414"/>
      <c r="Q83" s="414"/>
      <c r="R83" s="414"/>
      <c r="S83" s="416"/>
      <c r="T83" s="414"/>
      <c r="U83" s="414"/>
      <c r="V83" s="414"/>
      <c r="W83" s="414"/>
      <c r="X83" s="414"/>
      <c r="Y83" s="416"/>
      <c r="Z83" s="414"/>
      <c r="AA83" s="412"/>
      <c r="AB83" s="412"/>
      <c r="AC83" s="463"/>
      <c r="AD83" s="414"/>
      <c r="AE83" s="463"/>
      <c r="AF83" s="93" t="s">
        <v>948</v>
      </c>
      <c r="AG83" s="93" t="s">
        <v>763</v>
      </c>
      <c r="AH83" s="93" t="s">
        <v>942</v>
      </c>
      <c r="AI83" s="94" t="s">
        <v>764</v>
      </c>
      <c r="AJ83" s="94" t="s">
        <v>765</v>
      </c>
      <c r="AK83" s="8" t="s">
        <v>862</v>
      </c>
      <c r="AL83" s="156">
        <v>1</v>
      </c>
      <c r="AM83" s="256" t="s">
        <v>996</v>
      </c>
      <c r="AN83" s="119" t="s">
        <v>768</v>
      </c>
      <c r="AO83" s="119" t="s">
        <v>547</v>
      </c>
      <c r="AP83" s="8" t="s">
        <v>571</v>
      </c>
      <c r="AQ83" s="8" t="s">
        <v>571</v>
      </c>
      <c r="AR83" s="8" t="s">
        <v>571</v>
      </c>
      <c r="AS83" s="8" t="s">
        <v>571</v>
      </c>
      <c r="AT83" s="8" t="s">
        <v>571</v>
      </c>
      <c r="AU83" s="238" t="s">
        <v>571</v>
      </c>
      <c r="AV83" s="73" t="s">
        <v>769</v>
      </c>
      <c r="AW83" s="8" t="s">
        <v>767</v>
      </c>
      <c r="AX83" s="10" t="s">
        <v>766</v>
      </c>
    </row>
    <row r="84" spans="1:50" s="81" customFormat="1" ht="12.95" customHeight="1" thickBot="1" x14ac:dyDescent="0.3">
      <c r="A84" s="117"/>
      <c r="AK84" s="201"/>
      <c r="AL84" s="153"/>
      <c r="AM84" s="251"/>
      <c r="AS84" s="201"/>
      <c r="AT84" s="153"/>
      <c r="AU84" s="251"/>
      <c r="AV84" s="117"/>
      <c r="AX84" s="118"/>
    </row>
    <row r="85" spans="1:50" s="39" customFormat="1" ht="396" customHeight="1" x14ac:dyDescent="0.25">
      <c r="A85" s="461" t="s">
        <v>48</v>
      </c>
      <c r="B85" s="436" t="str">
        <f>IF([8]Ficha1!$V$13="","",[8]Ficha1!$V$13)</f>
        <v xml:space="preserve">Riesgo de Gestión </v>
      </c>
      <c r="C85" s="436" t="str">
        <f>IF([8]Ficha1!$AY$24="","",[8]Ficha1!$AY$24)</f>
        <v>Operativo</v>
      </c>
      <c r="D85" s="437" t="s">
        <v>158</v>
      </c>
      <c r="E85" s="437" t="s">
        <v>378</v>
      </c>
      <c r="F85" s="311" t="str">
        <f>CONCATENATE(IF([8]Ficha1!$D$29="","",[8]Ficha1!$D$29),"
",IF([8]Ficha1!$D$30="","",[8]Ficha1!$D$30),"
",IF([8]Ficha1!$D$31="","",[8]Ficha1!$D$31),"
",IF([8]Ficha1!$D$32="","",[8]Ficha1!$D$32),"
",IF([8]Ficha1!$D$33="","",[8]Ficha1!$D$33),"
",IF([8]Ficha1!$D$34="","",[8]Ficha1!$D$34))</f>
        <v xml:space="preserve">--- Todos los Trámites
</v>
      </c>
      <c r="G85" s="311" t="str">
        <f>IF([8]Ficha1!$AD$29="","",[8]Ficha1!$AD$29)</f>
        <v>Procesos de apoyo en el Sistema Integrado de Gestión</v>
      </c>
      <c r="H85" s="311" t="s">
        <v>251</v>
      </c>
      <c r="I85" s="311" t="s">
        <v>252</v>
      </c>
      <c r="J85" s="311" t="s">
        <v>379</v>
      </c>
      <c r="K85" s="409" t="str">
        <f>IF([8]Ficha1!$J$72="","",[8]Ficha1!$J$72)</f>
        <v>Posible (3)</v>
      </c>
      <c r="L85" s="409" t="str">
        <f>IF([8]Ficha1!$J$79="","",[8]Ficha1!$J$79)</f>
        <v>Moderado (3)</v>
      </c>
      <c r="M85" s="307" t="str">
        <f>IF([8]Ficha1!$AP$68="","",[8]Ficha1!$AP$68)</f>
        <v>Alta</v>
      </c>
      <c r="N85" s="311" t="s">
        <v>380</v>
      </c>
      <c r="O85" s="311" t="s">
        <v>381</v>
      </c>
      <c r="P85" s="305"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305"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305"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307" t="str">
        <f>IF([8]Ficha1!$AW$87="","",[8]Ficha1!$AW$87)</f>
        <v>Moderado</v>
      </c>
      <c r="T85" s="305" t="str">
        <f>IF([8]Ficha1!$AZ$87="","",[8]Ficha1!$AZ$87)</f>
        <v>No disminuye</v>
      </c>
      <c r="U85" s="311"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305"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305"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305"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307" t="str">
        <f>IF([8]Ficha1!$AW$102="","",[8]Ficha1!$AW$102)</f>
        <v>Moderado</v>
      </c>
      <c r="Z85" s="305" t="str">
        <f>IF([8]Ficha1!$AZ$102="","",[8]Ficha1!$AZ$102)</f>
        <v>No disminuye</v>
      </c>
      <c r="AA85" s="409" t="str">
        <f>IF([8]Ficha1!$J$127="","",[8]Ficha1!$J$127)</f>
        <v>Posible (3)</v>
      </c>
      <c r="AB85" s="409" t="str">
        <f>IF([8]Ficha1!$J$134="","",[8]Ficha1!$J$134)</f>
        <v>Moderado (3)</v>
      </c>
      <c r="AC85" s="309" t="str">
        <f>IF([8]Ficha1!$AP$126="","",[8]Ficha1!$AP$126)</f>
        <v>Alta</v>
      </c>
      <c r="AD85" s="305"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309" t="s">
        <v>43</v>
      </c>
      <c r="AF85" s="227" t="s">
        <v>475</v>
      </c>
      <c r="AG85" s="227" t="s">
        <v>476</v>
      </c>
      <c r="AH85" s="227" t="s">
        <v>943</v>
      </c>
      <c r="AI85" s="38" t="s">
        <v>477</v>
      </c>
      <c r="AJ85" s="38" t="s">
        <v>478</v>
      </c>
      <c r="AK85" s="28" t="s">
        <v>798</v>
      </c>
      <c r="AL85" s="155">
        <v>1</v>
      </c>
      <c r="AM85" s="252" t="s">
        <v>1000</v>
      </c>
      <c r="AN85" s="224" t="s">
        <v>80</v>
      </c>
      <c r="AO85" s="224" t="s">
        <v>80</v>
      </c>
      <c r="AP85" s="224" t="s">
        <v>80</v>
      </c>
      <c r="AQ85" s="28" t="s">
        <v>80</v>
      </c>
      <c r="AR85" s="74" t="s">
        <v>80</v>
      </c>
      <c r="AS85" s="227" t="s">
        <v>647</v>
      </c>
      <c r="AT85" s="227" t="s">
        <v>648</v>
      </c>
      <c r="AU85" s="243" t="s">
        <v>648</v>
      </c>
      <c r="AV85" s="447" t="s">
        <v>405</v>
      </c>
      <c r="AW85" s="311" t="s">
        <v>406</v>
      </c>
      <c r="AX85" s="446" t="s">
        <v>407</v>
      </c>
    </row>
    <row r="86" spans="1:50" s="39" customFormat="1" ht="90" customHeight="1" x14ac:dyDescent="0.25">
      <c r="A86" s="328"/>
      <c r="B86" s="430"/>
      <c r="C86" s="430"/>
      <c r="D86" s="433"/>
      <c r="E86" s="433"/>
      <c r="F86" s="421"/>
      <c r="G86" s="421"/>
      <c r="H86" s="421"/>
      <c r="I86" s="421"/>
      <c r="J86" s="421"/>
      <c r="K86" s="426"/>
      <c r="L86" s="426"/>
      <c r="M86" s="425"/>
      <c r="N86" s="421"/>
      <c r="O86" s="421"/>
      <c r="P86" s="424"/>
      <c r="Q86" s="424"/>
      <c r="R86" s="424"/>
      <c r="S86" s="425"/>
      <c r="T86" s="424"/>
      <c r="U86" s="421"/>
      <c r="V86" s="424"/>
      <c r="W86" s="424"/>
      <c r="X86" s="424"/>
      <c r="Y86" s="425"/>
      <c r="Z86" s="424"/>
      <c r="AA86" s="426"/>
      <c r="AB86" s="426"/>
      <c r="AC86" s="428"/>
      <c r="AD86" s="424"/>
      <c r="AE86" s="428"/>
      <c r="AF86" s="223" t="s">
        <v>481</v>
      </c>
      <c r="AG86" s="223" t="s">
        <v>479</v>
      </c>
      <c r="AH86" s="223" t="s">
        <v>944</v>
      </c>
      <c r="AI86" s="41" t="s">
        <v>482</v>
      </c>
      <c r="AJ86" s="41" t="s">
        <v>480</v>
      </c>
      <c r="AK86" s="88" t="s">
        <v>799</v>
      </c>
      <c r="AL86" s="225">
        <v>0.2</v>
      </c>
      <c r="AM86" s="254" t="s">
        <v>1003</v>
      </c>
      <c r="AN86" s="223" t="s">
        <v>547</v>
      </c>
      <c r="AO86" s="223" t="s">
        <v>547</v>
      </c>
      <c r="AP86" s="223" t="s">
        <v>547</v>
      </c>
      <c r="AQ86" s="223" t="s">
        <v>540</v>
      </c>
      <c r="AR86" s="223" t="s">
        <v>540</v>
      </c>
      <c r="AS86" s="223" t="s">
        <v>647</v>
      </c>
      <c r="AT86" s="223" t="s">
        <v>648</v>
      </c>
      <c r="AU86" s="237" t="s">
        <v>648</v>
      </c>
      <c r="AV86" s="419"/>
      <c r="AW86" s="421"/>
      <c r="AX86" s="422"/>
    </row>
    <row r="87" spans="1:50" s="39" customFormat="1" ht="180" customHeight="1" x14ac:dyDescent="0.25">
      <c r="A87" s="328"/>
      <c r="B87" s="431"/>
      <c r="C87" s="431"/>
      <c r="D87" s="434"/>
      <c r="E87" s="434"/>
      <c r="F87" s="312"/>
      <c r="G87" s="312"/>
      <c r="H87" s="312"/>
      <c r="I87" s="312"/>
      <c r="J87" s="312"/>
      <c r="K87" s="410"/>
      <c r="L87" s="410"/>
      <c r="M87" s="308"/>
      <c r="N87" s="312"/>
      <c r="O87" s="312"/>
      <c r="P87" s="306"/>
      <c r="Q87" s="306"/>
      <c r="R87" s="306"/>
      <c r="S87" s="308"/>
      <c r="T87" s="306"/>
      <c r="U87" s="312"/>
      <c r="V87" s="306"/>
      <c r="W87" s="306"/>
      <c r="X87" s="306"/>
      <c r="Y87" s="308"/>
      <c r="Z87" s="306"/>
      <c r="AA87" s="410"/>
      <c r="AB87" s="410"/>
      <c r="AC87" s="310"/>
      <c r="AD87" s="306"/>
      <c r="AE87" s="310"/>
      <c r="AF87" s="223" t="s">
        <v>483</v>
      </c>
      <c r="AG87" s="223" t="s">
        <v>484</v>
      </c>
      <c r="AH87" s="223" t="s">
        <v>945</v>
      </c>
      <c r="AI87" s="41" t="s">
        <v>485</v>
      </c>
      <c r="AJ87" s="41" t="s">
        <v>486</v>
      </c>
      <c r="AK87" s="88" t="s">
        <v>798</v>
      </c>
      <c r="AL87" s="225">
        <v>0.7</v>
      </c>
      <c r="AM87" s="254" t="s">
        <v>1000</v>
      </c>
      <c r="AN87" s="223" t="s">
        <v>547</v>
      </c>
      <c r="AO87" s="223" t="s">
        <v>547</v>
      </c>
      <c r="AP87" s="223" t="s">
        <v>547</v>
      </c>
      <c r="AQ87" s="223" t="s">
        <v>540</v>
      </c>
      <c r="AR87" s="223" t="s">
        <v>540</v>
      </c>
      <c r="AS87" s="223" t="s">
        <v>647</v>
      </c>
      <c r="AT87" s="223" t="s">
        <v>648</v>
      </c>
      <c r="AU87" s="237" t="s">
        <v>648</v>
      </c>
      <c r="AV87" s="420"/>
      <c r="AW87" s="312"/>
      <c r="AX87" s="423"/>
    </row>
    <row r="88" spans="1:50" s="39" customFormat="1" ht="252" customHeight="1" x14ac:dyDescent="0.25">
      <c r="A88" s="328"/>
      <c r="B88" s="386" t="str">
        <f>IF([8]Ficha2!$V$13="","",[8]Ficha2!$V$13)</f>
        <v xml:space="preserve">Riesgo de Gestión </v>
      </c>
      <c r="C88" s="386" t="str">
        <f>IF([8]Ficha2!$AY$24="","",[8]Ficha2!$AY$24)</f>
        <v>Estratégico</v>
      </c>
      <c r="D88" s="432" t="s">
        <v>158</v>
      </c>
      <c r="E88" s="432" t="s">
        <v>382</v>
      </c>
      <c r="F88" s="390" t="str">
        <f>CONCATENATE(IF([8]Ficha2!$D$29="","",[8]Ficha2!$D$29),"
",IF([8]Ficha2!$D$30="","",[8]Ficha2!$D$30),"
",IF([8]Ficha2!$D$31="","",[8]Ficha2!$D$31),"
",IF([8]Ficha2!$D$32="","",[8]Ficha2!$D$32),"
",IF([8]Ficha2!$D$33="","",[8]Ficha2!$D$33),"
",IF([8]Ficha2!$D$34="","",[8]Ficha2!$D$34))</f>
        <v xml:space="preserve">--- Todos los Procedimientos Administrativos
</v>
      </c>
      <c r="G88" s="390" t="str">
        <f>IF([8]Ficha2!$AD$29="","",[8]Ficha2!$AD$29)</f>
        <v>Todos los Procesos en el Sistema Integrado de Gestión</v>
      </c>
      <c r="H88" s="390" t="s">
        <v>253</v>
      </c>
      <c r="I88" s="390" t="s">
        <v>254</v>
      </c>
      <c r="J88" s="390" t="s">
        <v>383</v>
      </c>
      <c r="K88" s="411" t="str">
        <f>IF([8]Ficha2!$J$72="","",[8]Ficha2!$J$72)</f>
        <v>Posible (3)</v>
      </c>
      <c r="L88" s="411" t="str">
        <f>IF([8]Ficha2!$J$79="","",[8]Ficha2!$J$79)</f>
        <v>Moderado (3)</v>
      </c>
      <c r="M88" s="415" t="str">
        <f>IF([8]Ficha2!$AP$68="","",[8]Ficha2!$AP$68)</f>
        <v>Extrema</v>
      </c>
      <c r="N88" s="390"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390"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413"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413"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413"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415" t="str">
        <f>IF([8]Ficha2!$AW$87="","",[8]Ficha2!$AW$87)</f>
        <v>Moderado</v>
      </c>
      <c r="T88" s="413" t="str">
        <f>IF([8]Ficha2!$AZ$87="","",[8]Ficha2!$AZ$87)</f>
        <v>No disminuye</v>
      </c>
      <c r="U88" s="390"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413"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413"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413"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415" t="str">
        <f>IF([8]Ficha2!$AW$102="","",[8]Ficha2!$AW$102)</f>
        <v>Moderado</v>
      </c>
      <c r="Z88" s="413" t="str">
        <f>IF([8]Ficha2!$AZ$102="","",[8]Ficha2!$AZ$102)</f>
        <v>No disminuye</v>
      </c>
      <c r="AA88" s="411" t="str">
        <f>IF([8]Ficha2!$J$127="","",[8]Ficha2!$J$127)</f>
        <v>Posible (3)</v>
      </c>
      <c r="AB88" s="411" t="str">
        <f>IF([8]Ficha2!$J$134="","",[8]Ficha2!$J$134)</f>
        <v>Moderado (3)</v>
      </c>
      <c r="AC88" s="427" t="str">
        <f>IF([8]Ficha2!$AP$126="","",[8]Ficha2!$AP$126)</f>
        <v>Alta</v>
      </c>
      <c r="AD88" s="390"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427" t="s">
        <v>43</v>
      </c>
      <c r="AF88" s="223" t="s">
        <v>492</v>
      </c>
      <c r="AG88" s="223" t="s">
        <v>493</v>
      </c>
      <c r="AH88" s="223" t="s">
        <v>949</v>
      </c>
      <c r="AI88" s="41" t="s">
        <v>494</v>
      </c>
      <c r="AJ88" s="41" t="s">
        <v>442</v>
      </c>
      <c r="AK88" s="223" t="s">
        <v>800</v>
      </c>
      <c r="AL88" s="154">
        <v>0.5</v>
      </c>
      <c r="AM88" s="254" t="s">
        <v>1000</v>
      </c>
      <c r="AN88" s="223" t="s">
        <v>958</v>
      </c>
      <c r="AO88" s="223" t="s">
        <v>487</v>
      </c>
      <c r="AP88" s="223" t="s">
        <v>960</v>
      </c>
      <c r="AQ88" s="223" t="s">
        <v>488</v>
      </c>
      <c r="AR88" s="77" t="s">
        <v>449</v>
      </c>
      <c r="AS88" s="202" t="s">
        <v>808</v>
      </c>
      <c r="AT88" s="154">
        <v>0.5</v>
      </c>
      <c r="AU88" s="254" t="s">
        <v>1000</v>
      </c>
      <c r="AV88" s="401" t="s">
        <v>528</v>
      </c>
      <c r="AW88" s="390" t="s">
        <v>529</v>
      </c>
      <c r="AX88" s="313" t="s">
        <v>530</v>
      </c>
    </row>
    <row r="89" spans="1:50" s="39" customFormat="1" ht="162" customHeight="1" x14ac:dyDescent="0.25">
      <c r="A89" s="328"/>
      <c r="B89" s="430"/>
      <c r="C89" s="430"/>
      <c r="D89" s="433"/>
      <c r="E89" s="433"/>
      <c r="F89" s="421"/>
      <c r="G89" s="421"/>
      <c r="H89" s="421"/>
      <c r="I89" s="421"/>
      <c r="J89" s="421"/>
      <c r="K89" s="426"/>
      <c r="L89" s="426"/>
      <c r="M89" s="425"/>
      <c r="N89" s="421"/>
      <c r="O89" s="421"/>
      <c r="P89" s="424"/>
      <c r="Q89" s="424"/>
      <c r="R89" s="424"/>
      <c r="S89" s="425"/>
      <c r="T89" s="424"/>
      <c r="U89" s="421"/>
      <c r="V89" s="424"/>
      <c r="W89" s="424"/>
      <c r="X89" s="424"/>
      <c r="Y89" s="425"/>
      <c r="Z89" s="424"/>
      <c r="AA89" s="426"/>
      <c r="AB89" s="426"/>
      <c r="AC89" s="428"/>
      <c r="AD89" s="421"/>
      <c r="AE89" s="428"/>
      <c r="AF89" s="223" t="s">
        <v>495</v>
      </c>
      <c r="AG89" s="223" t="s">
        <v>493</v>
      </c>
      <c r="AH89" s="223" t="s">
        <v>950</v>
      </c>
      <c r="AI89" s="41" t="s">
        <v>496</v>
      </c>
      <c r="AJ89" s="41" t="s">
        <v>480</v>
      </c>
      <c r="AK89" s="223" t="s">
        <v>801</v>
      </c>
      <c r="AL89" s="154">
        <v>0.3</v>
      </c>
      <c r="AM89" s="254" t="s">
        <v>1000</v>
      </c>
      <c r="AN89" s="223" t="s">
        <v>547</v>
      </c>
      <c r="AO89" s="223" t="s">
        <v>547</v>
      </c>
      <c r="AP89" s="223" t="s">
        <v>547</v>
      </c>
      <c r="AQ89" s="223" t="s">
        <v>540</v>
      </c>
      <c r="AR89" s="223" t="s">
        <v>540</v>
      </c>
      <c r="AS89" s="223" t="s">
        <v>647</v>
      </c>
      <c r="AT89" s="223" t="s">
        <v>648</v>
      </c>
      <c r="AU89" s="237" t="s">
        <v>648</v>
      </c>
      <c r="AV89" s="419"/>
      <c r="AW89" s="421"/>
      <c r="AX89" s="422"/>
    </row>
    <row r="90" spans="1:50" s="39" customFormat="1" ht="90" customHeight="1" x14ac:dyDescent="0.25">
      <c r="A90" s="328"/>
      <c r="B90" s="430"/>
      <c r="C90" s="430"/>
      <c r="D90" s="433"/>
      <c r="E90" s="433"/>
      <c r="F90" s="421"/>
      <c r="G90" s="421"/>
      <c r="H90" s="421"/>
      <c r="I90" s="421"/>
      <c r="J90" s="421"/>
      <c r="K90" s="426"/>
      <c r="L90" s="426"/>
      <c r="M90" s="425"/>
      <c r="N90" s="421"/>
      <c r="O90" s="421"/>
      <c r="P90" s="424"/>
      <c r="Q90" s="424"/>
      <c r="R90" s="424"/>
      <c r="S90" s="425"/>
      <c r="T90" s="424"/>
      <c r="U90" s="421"/>
      <c r="V90" s="424"/>
      <c r="W90" s="424"/>
      <c r="X90" s="424"/>
      <c r="Y90" s="425"/>
      <c r="Z90" s="424"/>
      <c r="AA90" s="426"/>
      <c r="AB90" s="426"/>
      <c r="AC90" s="428"/>
      <c r="AD90" s="421"/>
      <c r="AE90" s="428"/>
      <c r="AF90" s="223" t="s">
        <v>497</v>
      </c>
      <c r="AG90" s="223" t="s">
        <v>498</v>
      </c>
      <c r="AH90" s="223" t="s">
        <v>951</v>
      </c>
      <c r="AI90" s="41" t="s">
        <v>500</v>
      </c>
      <c r="AJ90" s="41" t="s">
        <v>499</v>
      </c>
      <c r="AK90" s="223" t="s">
        <v>802</v>
      </c>
      <c r="AL90" s="154">
        <v>1</v>
      </c>
      <c r="AM90" s="254" t="s">
        <v>1000</v>
      </c>
      <c r="AN90" s="223" t="s">
        <v>547</v>
      </c>
      <c r="AO90" s="223" t="s">
        <v>547</v>
      </c>
      <c r="AP90" s="223" t="s">
        <v>547</v>
      </c>
      <c r="AQ90" s="223" t="s">
        <v>540</v>
      </c>
      <c r="AR90" s="223" t="s">
        <v>540</v>
      </c>
      <c r="AS90" s="223" t="s">
        <v>647</v>
      </c>
      <c r="AT90" s="223" t="s">
        <v>648</v>
      </c>
      <c r="AU90" s="237" t="s">
        <v>648</v>
      </c>
      <c r="AV90" s="419"/>
      <c r="AW90" s="421"/>
      <c r="AX90" s="422"/>
    </row>
    <row r="91" spans="1:50" s="39" customFormat="1" ht="235.5" customHeight="1" x14ac:dyDescent="0.25">
      <c r="A91" s="328"/>
      <c r="B91" s="430"/>
      <c r="C91" s="430"/>
      <c r="D91" s="433"/>
      <c r="E91" s="433"/>
      <c r="F91" s="421"/>
      <c r="G91" s="421"/>
      <c r="H91" s="421"/>
      <c r="I91" s="421"/>
      <c r="J91" s="421"/>
      <c r="K91" s="426"/>
      <c r="L91" s="426"/>
      <c r="M91" s="425"/>
      <c r="N91" s="421"/>
      <c r="O91" s="421"/>
      <c r="P91" s="424"/>
      <c r="Q91" s="424"/>
      <c r="R91" s="424"/>
      <c r="S91" s="425"/>
      <c r="T91" s="424"/>
      <c r="U91" s="421"/>
      <c r="V91" s="424"/>
      <c r="W91" s="424"/>
      <c r="X91" s="424"/>
      <c r="Y91" s="425"/>
      <c r="Z91" s="424"/>
      <c r="AA91" s="426"/>
      <c r="AB91" s="426"/>
      <c r="AC91" s="428"/>
      <c r="AD91" s="421"/>
      <c r="AE91" s="428"/>
      <c r="AF91" s="223" t="s">
        <v>501</v>
      </c>
      <c r="AG91" s="223" t="s">
        <v>502</v>
      </c>
      <c r="AH91" s="223" t="s">
        <v>952</v>
      </c>
      <c r="AI91" s="41" t="s">
        <v>503</v>
      </c>
      <c r="AJ91" s="41" t="s">
        <v>504</v>
      </c>
      <c r="AK91" s="223" t="s">
        <v>803</v>
      </c>
      <c r="AL91" s="154">
        <v>1</v>
      </c>
      <c r="AM91" s="254" t="s">
        <v>1000</v>
      </c>
      <c r="AN91" s="223" t="s">
        <v>959</v>
      </c>
      <c r="AO91" s="223" t="s">
        <v>489</v>
      </c>
      <c r="AP91" s="223" t="s">
        <v>961</v>
      </c>
      <c r="AQ91" s="223" t="s">
        <v>490</v>
      </c>
      <c r="AR91" s="77" t="s">
        <v>491</v>
      </c>
      <c r="AS91" s="202" t="s">
        <v>808</v>
      </c>
      <c r="AT91" s="154">
        <v>0.5</v>
      </c>
      <c r="AU91" s="254" t="s">
        <v>1000</v>
      </c>
      <c r="AV91" s="419"/>
      <c r="AW91" s="421"/>
      <c r="AX91" s="422"/>
    </row>
    <row r="92" spans="1:50" s="39" customFormat="1" ht="108" customHeight="1" x14ac:dyDescent="0.25">
      <c r="A92" s="328"/>
      <c r="B92" s="431"/>
      <c r="C92" s="431"/>
      <c r="D92" s="434"/>
      <c r="E92" s="434"/>
      <c r="F92" s="312"/>
      <c r="G92" s="312"/>
      <c r="H92" s="312"/>
      <c r="I92" s="312"/>
      <c r="J92" s="312"/>
      <c r="K92" s="410"/>
      <c r="L92" s="410"/>
      <c r="M92" s="308"/>
      <c r="N92" s="312"/>
      <c r="O92" s="312"/>
      <c r="P92" s="306"/>
      <c r="Q92" s="306"/>
      <c r="R92" s="306"/>
      <c r="S92" s="308"/>
      <c r="T92" s="306"/>
      <c r="U92" s="312"/>
      <c r="V92" s="306"/>
      <c r="W92" s="306"/>
      <c r="X92" s="306"/>
      <c r="Y92" s="308"/>
      <c r="Z92" s="306"/>
      <c r="AA92" s="410"/>
      <c r="AB92" s="410"/>
      <c r="AC92" s="310"/>
      <c r="AD92" s="312"/>
      <c r="AE92" s="310"/>
      <c r="AF92" s="223" t="s">
        <v>505</v>
      </c>
      <c r="AG92" s="223" t="s">
        <v>506</v>
      </c>
      <c r="AH92" s="223" t="s">
        <v>953</v>
      </c>
      <c r="AI92" s="99">
        <v>45474</v>
      </c>
      <c r="AJ92" s="41" t="s">
        <v>507</v>
      </c>
      <c r="AK92" s="223" t="s">
        <v>804</v>
      </c>
      <c r="AL92" s="154">
        <v>0.4</v>
      </c>
      <c r="AM92" s="254" t="s">
        <v>1000</v>
      </c>
      <c r="AN92" s="223" t="s">
        <v>547</v>
      </c>
      <c r="AO92" s="223" t="s">
        <v>547</v>
      </c>
      <c r="AP92" s="223" t="s">
        <v>547</v>
      </c>
      <c r="AQ92" s="223" t="s">
        <v>540</v>
      </c>
      <c r="AR92" s="223" t="s">
        <v>540</v>
      </c>
      <c r="AS92" s="223" t="s">
        <v>647</v>
      </c>
      <c r="AT92" s="223" t="s">
        <v>648</v>
      </c>
      <c r="AU92" s="237" t="s">
        <v>648</v>
      </c>
      <c r="AV92" s="420"/>
      <c r="AW92" s="312"/>
      <c r="AX92" s="423"/>
    </row>
    <row r="93" spans="1:50" s="39" customFormat="1" ht="252" x14ac:dyDescent="0.25">
      <c r="A93" s="328"/>
      <c r="B93" s="386" t="str">
        <f>IF([8]Ficha3!$V$13="","",[8]Ficha3!$V$13)</f>
        <v xml:space="preserve">Riesgo de Gestión </v>
      </c>
      <c r="C93" s="386" t="str">
        <f>IF([8]Ficha3!$AY$24="","",[8]Ficha3!$AY$24)</f>
        <v>Operativo</v>
      </c>
      <c r="D93" s="432" t="s">
        <v>158</v>
      </c>
      <c r="E93" s="432" t="s">
        <v>384</v>
      </c>
      <c r="F93" s="390" t="str">
        <f>CONCATENATE(IF([8]Ficha3!$D$29="","",[8]Ficha3!$D$29),"
",IF([8]Ficha3!$D$30="","",[8]Ficha3!$D$30),"
",IF([8]Ficha3!$D$31="","",[8]Ficha3!$D$31),"
",IF([8]Ficha3!$D$32="","",[8]Ficha3!$D$32),"
",IF([8]Ficha3!$D$33="","",[8]Ficha3!$D$33),"
",IF([8]Ficha3!$D$34="","",[8]Ficha3!$D$34))</f>
        <v xml:space="preserve">--- Todos los Procedimientos Administrativos
</v>
      </c>
      <c r="G93" s="390" t="str">
        <f>IF([8]Ficha3!$AD$29="","",[8]Ficha3!$AD$29)</f>
        <v>Todos los procesos en el Sistema Integrado de Gestión</v>
      </c>
      <c r="H93" s="390" t="s">
        <v>519</v>
      </c>
      <c r="I93" s="390" t="s">
        <v>254</v>
      </c>
      <c r="J93" s="390" t="s">
        <v>385</v>
      </c>
      <c r="K93" s="411" t="str">
        <f>IF([8]Ficha3!$J$72="","",[8]Ficha3!$J$72)</f>
        <v>Posible (3)</v>
      </c>
      <c r="L93" s="411" t="str">
        <f>IF([8]Ficha3!$J$79="","",[8]Ficha3!$J$79)</f>
        <v>Moderado (3)</v>
      </c>
      <c r="M93" s="415" t="str">
        <f>IF([8]Ficha3!$AP$68="","",[8]Ficha3!$AP$68)</f>
        <v>Extrema</v>
      </c>
      <c r="N93" s="390"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390"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413"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413"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413"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415" t="str">
        <f>IF([8]Ficha3!$AW$87="","",[8]Ficha3!$AW$87)</f>
        <v>Moderado</v>
      </c>
      <c r="T93" s="413" t="str">
        <f>IF([8]Ficha3!$AZ$87="","",[8]Ficha3!$AZ$87)</f>
        <v>No disminuye</v>
      </c>
      <c r="U93" s="390"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413"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413"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413"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415" t="str">
        <f>IF([8]Ficha3!$AW$102="","",[8]Ficha3!$AW$102)</f>
        <v>Moderado</v>
      </c>
      <c r="Z93" s="413" t="str">
        <f>IF([8]Ficha3!$AZ$102="","",[8]Ficha3!$AZ$102)</f>
        <v>No disminuye</v>
      </c>
      <c r="AA93" s="411" t="str">
        <f>IF([8]Ficha3!$J$127="","",[8]Ficha3!$J$127)</f>
        <v>Posible (3)</v>
      </c>
      <c r="AB93" s="411" t="str">
        <f>IF([8]Ficha3!$J$134="","",[8]Ficha3!$J$134)</f>
        <v>Moderado (3)</v>
      </c>
      <c r="AC93" s="427" t="str">
        <f>IF([8]Ficha3!$AP$126="","",[8]Ficha3!$AP$126)</f>
        <v>Alta</v>
      </c>
      <c r="AD93" s="390"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427" t="s">
        <v>43</v>
      </c>
      <c r="AF93" s="223" t="s">
        <v>512</v>
      </c>
      <c r="AG93" s="223" t="s">
        <v>513</v>
      </c>
      <c r="AH93" s="223" t="s">
        <v>954</v>
      </c>
      <c r="AI93" s="41" t="s">
        <v>514</v>
      </c>
      <c r="AJ93" s="41" t="s">
        <v>480</v>
      </c>
      <c r="AK93" s="223" t="s">
        <v>801</v>
      </c>
      <c r="AL93" s="154">
        <v>0.7</v>
      </c>
      <c r="AM93" s="254" t="s">
        <v>1000</v>
      </c>
      <c r="AN93" s="223" t="s">
        <v>962</v>
      </c>
      <c r="AO93" s="223" t="s">
        <v>511</v>
      </c>
      <c r="AP93" s="223" t="s">
        <v>964</v>
      </c>
      <c r="AQ93" s="223" t="s">
        <v>509</v>
      </c>
      <c r="AR93" s="77" t="s">
        <v>510</v>
      </c>
      <c r="AS93" s="202" t="s">
        <v>808</v>
      </c>
      <c r="AT93" s="154">
        <v>0.5</v>
      </c>
      <c r="AU93" s="254" t="s">
        <v>1000</v>
      </c>
      <c r="AV93" s="401" t="s">
        <v>754</v>
      </c>
      <c r="AW93" s="390" t="s">
        <v>755</v>
      </c>
      <c r="AX93" s="313" t="s">
        <v>756</v>
      </c>
    </row>
    <row r="94" spans="1:50" s="39" customFormat="1" ht="252" customHeight="1" x14ac:dyDescent="0.25">
      <c r="A94" s="328"/>
      <c r="B94" s="431"/>
      <c r="C94" s="431"/>
      <c r="D94" s="434"/>
      <c r="E94" s="434"/>
      <c r="F94" s="312"/>
      <c r="G94" s="312"/>
      <c r="H94" s="312"/>
      <c r="I94" s="312"/>
      <c r="J94" s="312"/>
      <c r="K94" s="410"/>
      <c r="L94" s="410"/>
      <c r="M94" s="308"/>
      <c r="N94" s="312"/>
      <c r="O94" s="312"/>
      <c r="P94" s="306"/>
      <c r="Q94" s="306"/>
      <c r="R94" s="306"/>
      <c r="S94" s="308"/>
      <c r="T94" s="306"/>
      <c r="U94" s="312"/>
      <c r="V94" s="306"/>
      <c r="W94" s="306"/>
      <c r="X94" s="306"/>
      <c r="Y94" s="308"/>
      <c r="Z94" s="306"/>
      <c r="AA94" s="410"/>
      <c r="AB94" s="410"/>
      <c r="AC94" s="310"/>
      <c r="AD94" s="312"/>
      <c r="AE94" s="310"/>
      <c r="AF94" s="223" t="s">
        <v>515</v>
      </c>
      <c r="AG94" s="223" t="s">
        <v>516</v>
      </c>
      <c r="AH94" s="223" t="s">
        <v>955</v>
      </c>
      <c r="AI94" s="41" t="s">
        <v>517</v>
      </c>
      <c r="AJ94" s="41" t="s">
        <v>518</v>
      </c>
      <c r="AK94" s="220" t="s">
        <v>805</v>
      </c>
      <c r="AL94" s="231">
        <v>0.7</v>
      </c>
      <c r="AM94" s="254" t="s">
        <v>1000</v>
      </c>
      <c r="AN94" s="223" t="s">
        <v>963</v>
      </c>
      <c r="AO94" s="223" t="s">
        <v>508</v>
      </c>
      <c r="AP94" s="223" t="s">
        <v>965</v>
      </c>
      <c r="AQ94" s="223" t="s">
        <v>490</v>
      </c>
      <c r="AR94" s="77" t="s">
        <v>491</v>
      </c>
      <c r="AS94" s="202" t="s">
        <v>809</v>
      </c>
      <c r="AT94" s="154">
        <v>0.5</v>
      </c>
      <c r="AU94" s="254" t="s">
        <v>1000</v>
      </c>
      <c r="AV94" s="420"/>
      <c r="AW94" s="312"/>
      <c r="AX94" s="423"/>
    </row>
    <row r="95" spans="1:50" s="39" customFormat="1" ht="252" customHeight="1" x14ac:dyDescent="0.25">
      <c r="A95" s="328"/>
      <c r="B95" s="386" t="str">
        <f>IF([8]Ficha4!$V$13="","",[8]Ficha4!$V$13)</f>
        <v xml:space="preserve">Riesgo de Gestión </v>
      </c>
      <c r="C95" s="386" t="str">
        <f>IF([8]Ficha3!$AY$24="","",[8]Ficha3!$AY$24)</f>
        <v>Operativo</v>
      </c>
      <c r="D95" s="432" t="s">
        <v>255</v>
      </c>
      <c r="E95" s="432" t="s">
        <v>386</v>
      </c>
      <c r="F95" s="390" t="str">
        <f>CONCATENATE(IF([8]Ficha4!$D$29="","",[8]Ficha4!$D$29),"
",IF([8]Ficha4!$D$30="","",[8]Ficha4!$D$30),"
",IF([8]Ficha4!$D$31="","",[8]Ficha4!$D$31),"
",IF([8]Ficha4!$D$32="","",[8]Ficha4!$D$32),"
",IF([8]Ficha4!$D$33="","",[8]Ficha4!$D$33),"
",IF([8]Ficha4!$D$34="","",[8]Ficha4!$D$34))</f>
        <v xml:space="preserve">--- Todos los Trámites
</v>
      </c>
      <c r="G95" s="390" t="str">
        <f>IF([8]Ficha4!$AD$29="","",[8]Ficha4!$AD$29)</f>
        <v>Todos los procesos en el Sistema Integrado de Gestión</v>
      </c>
      <c r="H95" s="390" t="s">
        <v>526</v>
      </c>
      <c r="I95" s="390" t="s">
        <v>527</v>
      </c>
      <c r="J95" s="390" t="s">
        <v>387</v>
      </c>
      <c r="K95" s="464" t="str">
        <f>IF([8]Ficha4!$J$72="","",[8]Ficha4!$J$72)</f>
        <v>Posible (3)</v>
      </c>
      <c r="L95" s="464" t="str">
        <f>IF([8]Ficha4!$J$79="","",[8]Ficha4!$J$79)</f>
        <v>Moderado (3)</v>
      </c>
      <c r="M95" s="415" t="str">
        <f>IF([8]Ficha4!$AP$68="","",[8]Ficha4!$AP$68)</f>
        <v>Alta</v>
      </c>
      <c r="N95" s="390" t="s">
        <v>388</v>
      </c>
      <c r="O95" s="390"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413"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413"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413"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415" t="str">
        <f>IF([8]Ficha4!$AW$87="","",[8]Ficha4!$AW$87)</f>
        <v>Moderado</v>
      </c>
      <c r="T95" s="413" t="str">
        <f>IF([8]Ficha4!$AZ$87="","",[8]Ficha4!$AZ$87)</f>
        <v>No disminuye</v>
      </c>
      <c r="U95" s="413"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413"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413"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413"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415" t="str">
        <f>IF([8]Ficha4!$AW$102="","",[8]Ficha4!$AW$102)</f>
        <v/>
      </c>
      <c r="Z95" s="413" t="str">
        <f>IF([8]Ficha4!$AZ$102="","",[8]Ficha4!$AZ$102)</f>
        <v/>
      </c>
      <c r="AA95" s="411" t="str">
        <f>IF([8]Ficha4!$J$127="","",[8]Ficha4!$J$127)</f>
        <v>Posible (3)</v>
      </c>
      <c r="AB95" s="411" t="str">
        <f>IF([8]Ficha4!$J$134="","",[8]Ficha4!$J$134)</f>
        <v>Moderado (3)</v>
      </c>
      <c r="AC95" s="427" t="str">
        <f>IF([8]Ficha4!$AP$126="","",[8]Ficha4!$AP$126)</f>
        <v>Alta</v>
      </c>
      <c r="AD95" s="390"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427" t="s">
        <v>43</v>
      </c>
      <c r="AF95" s="223" t="s">
        <v>520</v>
      </c>
      <c r="AG95" s="223" t="s">
        <v>521</v>
      </c>
      <c r="AH95" s="223" t="s">
        <v>956</v>
      </c>
      <c r="AI95" s="44" t="s">
        <v>522</v>
      </c>
      <c r="AJ95" s="44" t="s">
        <v>448</v>
      </c>
      <c r="AK95" s="220" t="s">
        <v>806</v>
      </c>
      <c r="AL95" s="231">
        <v>0</v>
      </c>
      <c r="AM95" s="254" t="s">
        <v>1002</v>
      </c>
      <c r="AN95" s="223" t="s">
        <v>547</v>
      </c>
      <c r="AO95" s="223" t="s">
        <v>547</v>
      </c>
      <c r="AP95" s="223" t="s">
        <v>547</v>
      </c>
      <c r="AQ95" s="223" t="s">
        <v>540</v>
      </c>
      <c r="AR95" s="223" t="s">
        <v>540</v>
      </c>
      <c r="AS95" s="223" t="s">
        <v>647</v>
      </c>
      <c r="AT95" s="223" t="s">
        <v>648</v>
      </c>
      <c r="AU95" s="237" t="s">
        <v>648</v>
      </c>
      <c r="AV95" s="401" t="s">
        <v>757</v>
      </c>
      <c r="AW95" s="390" t="s">
        <v>758</v>
      </c>
      <c r="AX95" s="313" t="s">
        <v>389</v>
      </c>
    </row>
    <row r="96" spans="1:50" s="39" customFormat="1" ht="252.75" customHeight="1" thickBot="1" x14ac:dyDescent="0.3">
      <c r="A96" s="462"/>
      <c r="B96" s="387"/>
      <c r="C96" s="387"/>
      <c r="D96" s="435"/>
      <c r="E96" s="435"/>
      <c r="F96" s="391"/>
      <c r="G96" s="391"/>
      <c r="H96" s="391"/>
      <c r="I96" s="391"/>
      <c r="J96" s="391"/>
      <c r="K96" s="465"/>
      <c r="L96" s="465"/>
      <c r="M96" s="416"/>
      <c r="N96" s="391"/>
      <c r="O96" s="391"/>
      <c r="P96" s="414"/>
      <c r="Q96" s="414"/>
      <c r="R96" s="414"/>
      <c r="S96" s="416"/>
      <c r="T96" s="414"/>
      <c r="U96" s="414"/>
      <c r="V96" s="414"/>
      <c r="W96" s="414"/>
      <c r="X96" s="414"/>
      <c r="Y96" s="416"/>
      <c r="Z96" s="414"/>
      <c r="AA96" s="412"/>
      <c r="AB96" s="412"/>
      <c r="AC96" s="463"/>
      <c r="AD96" s="391"/>
      <c r="AE96" s="463"/>
      <c r="AF96" s="226" t="s">
        <v>523</v>
      </c>
      <c r="AG96" s="226" t="s">
        <v>524</v>
      </c>
      <c r="AH96" s="226" t="s">
        <v>957</v>
      </c>
      <c r="AI96" s="100" t="s">
        <v>525</v>
      </c>
      <c r="AJ96" s="100" t="s">
        <v>448</v>
      </c>
      <c r="AK96" s="42" t="s">
        <v>807</v>
      </c>
      <c r="AL96" s="156">
        <v>0</v>
      </c>
      <c r="AM96" s="256" t="s">
        <v>1002</v>
      </c>
      <c r="AN96" s="119" t="s">
        <v>768</v>
      </c>
      <c r="AO96" s="119" t="s">
        <v>547</v>
      </c>
      <c r="AP96" s="8" t="s">
        <v>571</v>
      </c>
      <c r="AQ96" s="8" t="s">
        <v>571</v>
      </c>
      <c r="AR96" s="8" t="s">
        <v>571</v>
      </c>
      <c r="AS96" s="8" t="s">
        <v>571</v>
      </c>
      <c r="AT96" s="8" t="s">
        <v>571</v>
      </c>
      <c r="AU96" s="238" t="s">
        <v>571</v>
      </c>
      <c r="AV96" s="402"/>
      <c r="AW96" s="391"/>
      <c r="AX96" s="314"/>
    </row>
    <row r="97" spans="1:59" s="81" customFormat="1" ht="18" customHeight="1" thickBot="1" x14ac:dyDescent="0.3">
      <c r="AK97" s="201"/>
      <c r="AL97" s="153"/>
      <c r="AM97" s="251"/>
      <c r="AS97" s="201"/>
      <c r="AT97" s="153"/>
      <c r="AU97" s="251"/>
      <c r="AV97" s="117"/>
      <c r="AX97" s="118"/>
    </row>
    <row r="98" spans="1:59" s="39" customFormat="1" ht="256.5" customHeight="1" x14ac:dyDescent="0.25">
      <c r="A98" s="327" t="s">
        <v>154</v>
      </c>
      <c r="B98" s="311" t="s">
        <v>49</v>
      </c>
      <c r="C98" s="311" t="s">
        <v>146</v>
      </c>
      <c r="D98" s="403" t="s">
        <v>155</v>
      </c>
      <c r="E98" s="403" t="s">
        <v>159</v>
      </c>
      <c r="F98" s="311" t="s">
        <v>83</v>
      </c>
      <c r="G98" s="440" t="str">
        <f>IF([9]Ficha1!$AD$29="","",[9]Ficha1!$AD$29)</f>
        <v>Todos los procesos en el Sistema Integrado de Gestión</v>
      </c>
      <c r="H98" s="440" t="str">
        <f>CONCATENATE(IF([9]Ficha1!$J$39="","",[9]Ficha1!$J$39),"
",IF([9]Ficha1!$J$40="","",[9]Ficha1!$J$40),"
",IF([9]Ficha1!$J$41="","",[9]Ficha1!$J$41),"
",IF([9]Ficha1!$J$42="","",[9]Ficha1!$J$42),"
",IF([9]Ficha1!$J$43="","",[9]Ficha1!$J$43),"
",IF([9]Ficha1!$J$44="","",[9]Ficha1!$J$44),"
",IF([9]Ficha1!$J$45="","",[9]Ficha1!$J$45),"
",IF([9]Ficha1!$J$46="","",[9]Ficha1!$J$46),"
",IF([9]Ficha1!$J$47="","",[9]Ficha1!$J$47),"
",IF([9]Ficha1!$J$48="","",[9]Ficha1!$J$48))</f>
        <v xml:space="preserve">Falta de actualización de la documentación de metodologías que incluye procedimientos, guía, formatos,etc para llevar a cabo una adecuada  gestión TICS.
</v>
      </c>
      <c r="I98" s="440" t="str">
        <f>CONCATENATE(IF([9]Ficha1!$J$51="","",[9]Ficha1!$J$51),"
",IF([9]Ficha1!$J$52="","",[9]Ficha1!$J$52),"
",IF([9]Ficha1!$J$53="","",[9]Ficha1!$J$53),"
",IF([9]Ficha1!$J$54="","",[9]Ficha1!$J$54),"
",IF([9]Ficha1!$J$55="","",[9]Ficha1!$J$55),"
",IF([9]Ficha1!$J$56="","",[9]Ficha1!$J$56),"
",IF([9]Ficha1!$J$57="","",[9]Ficha1!$J$57),"
",IF([9]Ficha1!$J$58="","",[9]Ficha1!$J$58),"
",IF([9]Ficha1!$J$59="","",[9]Ficha1!$J$59),"
",IF([9]Ficha1!$J$60="","",[9]Ficha1!$J$60))</f>
        <v xml:space="preserve">
</v>
      </c>
      <c r="J98" s="440"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v>
      </c>
      <c r="K98" s="448" t="str">
        <f>IF([9]Ficha1!$J$72="","",[9]Ficha1!$J$72)</f>
        <v>Posible (3)</v>
      </c>
      <c r="L98" s="448" t="str">
        <f>IF([9]Ficha1!$J$79="","",[9]Ficha1!$J$79)</f>
        <v>Menor (2)</v>
      </c>
      <c r="M98" s="444" t="str">
        <f>IF([9]Ficha1!$AP$68="","",[9]Ficha1!$AP$68)</f>
        <v>Moderada</v>
      </c>
      <c r="N98" s="440" t="str">
        <f>IF([9]Ficha1!$AP$72="","",[9]Ficha1!$AP$72)</f>
        <v/>
      </c>
      <c r="O98" s="440" t="str">
        <f>CONCATENATE(IF([9]Ficha1!$D$87="","",[9]Ficha1!$D$87),"
",IF([9]Ficha1!$D$88="","",[9]Ficha1!$D$88),"
",IF([9]Ficha1!$D$89="","",[9]Ficha1!$D$89),"
",IF([9]Ficha1!$D$90="","",[9]Ficha1!$D$90),"
",IF([9]Ficha1!$D$91="","",[9]Ficha1!$D$91),"
",IF([9]Ficha1!$D$92="","",[9]Ficha1!$D$92),"
",IF([9]Ficha1!$D$93="","",[9]Ficha1!$D$93),"
",IF([9]Ficha1!$D$94="","",[9]Ficha1!$D$94),"
",IF([9]Ficha1!$D$95="","",[9]Ficha1!$D$95),"
",IF([9]Ficha1!$D$96="","",[9]Ficha1!$D$96))</f>
        <v xml:space="preserve">Realizar el levantamiento de necesidades funcionales del personal
Validar las necesidades funcionales del funcionario y/o contratista antes de la asignación del equipo de computo.
</v>
      </c>
      <c r="P98" s="442"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442"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442"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444" t="str">
        <f>IF([9]Ficha1!$AW$87="","",[9]Ficha1!$AW$87)</f>
        <v>Fuerte</v>
      </c>
      <c r="T98" s="442" t="str">
        <f>IF([9]Ficha1!$AZ$87="","",[9]Ficha1!$AZ$87)</f>
        <v>Directamente</v>
      </c>
      <c r="U98" s="440" t="str">
        <f>CONCATENATE(IF([9]Ficha1!$D$102="","",[9]Ficha1!$D$102),"
",IF([9]Ficha1!$D$103="","",[9]Ficha1!$D$103),"
",IF([9]Ficha1!$D$104="","",[9]Ficha1!$D$104),"
",IF([9]Ficha1!$D$105="","",[9]Ficha1!$D$105),"
",IF([9]Ficha1!$D$106="","",[9]Ficha1!$D$106),"
",IF([9]Ficha1!$D$107="","",[9]Ficha1!$D$107),"
",IF([9]Ficha1!$D$108="","",[9]Ficha1!$D$108),"
",IF([9]Ficha1!$D$109="","",[9]Ficha1!$D$109),"
",IF([9]Ficha1!$D$110="","",[9]Ficha1!$D$110),"
",IF([9]Ficha1!$D$111="","",[9]Ficha1!$D$111))</f>
        <v xml:space="preserve">
</v>
      </c>
      <c r="V98" s="440"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440"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440"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515" t="str">
        <f>IF([9]Ficha1!$AW$102="","",[9]Ficha1!$AW$102)</f>
        <v/>
      </c>
      <c r="Z98" s="440" t="str">
        <f>IF([9]Ficha1!$AZ$102="","",[9]Ficha1!$AZ$102)</f>
        <v/>
      </c>
      <c r="AA98" s="409" t="str">
        <f>IF([9]Ficha1!$J$127="","",[9]Ficha1!$J$127)</f>
        <v>Rara vez (1)</v>
      </c>
      <c r="AB98" s="409" t="str">
        <f>IF([9]Ficha1!$J$134="","",[9]Ficha1!$J$134)</f>
        <v>Menor (2)</v>
      </c>
      <c r="AC98" s="498" t="str">
        <f>IF([9]Ficha1!$AP$126="","",[9]Ficha1!$AP$126)</f>
        <v>Baja</v>
      </c>
      <c r="AD98" s="440" t="str">
        <f>IF([9]Ficha1!$AP$130="","",[9]Ficha1!$AP$130)</f>
        <v/>
      </c>
      <c r="AE98" s="512" t="s">
        <v>45</v>
      </c>
      <c r="AF98" s="170" t="s">
        <v>461</v>
      </c>
      <c r="AG98" s="20" t="s">
        <v>462</v>
      </c>
      <c r="AH98" s="20" t="s">
        <v>462</v>
      </c>
      <c r="AI98" s="20" t="s">
        <v>462</v>
      </c>
      <c r="AJ98" s="20" t="s">
        <v>462</v>
      </c>
      <c r="AK98" s="224" t="s">
        <v>80</v>
      </c>
      <c r="AL98" s="224" t="s">
        <v>80</v>
      </c>
      <c r="AM98" s="236" t="s">
        <v>80</v>
      </c>
      <c r="AN98" s="96" t="s">
        <v>454</v>
      </c>
      <c r="AO98" s="96" t="s">
        <v>455</v>
      </c>
      <c r="AP98" s="96" t="s">
        <v>987</v>
      </c>
      <c r="AQ98" s="97" t="s">
        <v>456</v>
      </c>
      <c r="AR98" s="98" t="s">
        <v>457</v>
      </c>
      <c r="AS98" s="97" t="s">
        <v>1015</v>
      </c>
      <c r="AT98" s="188">
        <v>0</v>
      </c>
      <c r="AU98" s="259" t="s">
        <v>1017</v>
      </c>
      <c r="AV98" s="72"/>
      <c r="AW98" s="224" t="s">
        <v>111</v>
      </c>
      <c r="AX98" s="234" t="s">
        <v>111</v>
      </c>
      <c r="AY98" s="39" t="s">
        <v>111</v>
      </c>
    </row>
    <row r="99" spans="1:59" s="39" customFormat="1" ht="163.5" customHeight="1" x14ac:dyDescent="0.25">
      <c r="A99" s="330"/>
      <c r="B99" s="312"/>
      <c r="C99" s="312"/>
      <c r="D99" s="404"/>
      <c r="E99" s="404"/>
      <c r="F99" s="312"/>
      <c r="G99" s="441"/>
      <c r="H99" s="441"/>
      <c r="I99" s="441"/>
      <c r="J99" s="441"/>
      <c r="K99" s="449"/>
      <c r="L99" s="449"/>
      <c r="M99" s="445"/>
      <c r="N99" s="441"/>
      <c r="O99" s="441"/>
      <c r="P99" s="443"/>
      <c r="Q99" s="443"/>
      <c r="R99" s="443"/>
      <c r="S99" s="445"/>
      <c r="T99" s="443"/>
      <c r="U99" s="441"/>
      <c r="V99" s="441"/>
      <c r="W99" s="441"/>
      <c r="X99" s="441"/>
      <c r="Y99" s="516"/>
      <c r="Z99" s="441"/>
      <c r="AA99" s="410"/>
      <c r="AB99" s="410"/>
      <c r="AC99" s="517"/>
      <c r="AD99" s="441"/>
      <c r="AE99" s="513"/>
      <c r="AF99" s="161" t="s">
        <v>461</v>
      </c>
      <c r="AG99" s="161" t="s">
        <v>461</v>
      </c>
      <c r="AH99" s="161" t="s">
        <v>461</v>
      </c>
      <c r="AI99" s="161" t="s">
        <v>461</v>
      </c>
      <c r="AJ99" s="161" t="s">
        <v>461</v>
      </c>
      <c r="AK99" s="228" t="s">
        <v>461</v>
      </c>
      <c r="AL99" s="228" t="s">
        <v>461</v>
      </c>
      <c r="AM99" s="242" t="s">
        <v>461</v>
      </c>
      <c r="AN99" s="61" t="s">
        <v>458</v>
      </c>
      <c r="AO99" s="61" t="s">
        <v>459</v>
      </c>
      <c r="AP99" s="61" t="s">
        <v>988</v>
      </c>
      <c r="AQ99" s="62" t="s">
        <v>460</v>
      </c>
      <c r="AR99" s="62" t="s">
        <v>1016</v>
      </c>
      <c r="AS99" s="62" t="s">
        <v>810</v>
      </c>
      <c r="AT99" s="189">
        <v>0.18</v>
      </c>
      <c r="AU99" s="260" t="s">
        <v>996</v>
      </c>
      <c r="AV99" s="230"/>
      <c r="AW99" s="222"/>
      <c r="AX99" s="219"/>
    </row>
    <row r="100" spans="1:59" s="39" customFormat="1" ht="195" customHeight="1" x14ac:dyDescent="0.25">
      <c r="A100" s="331"/>
      <c r="B100" s="390" t="s">
        <v>49</v>
      </c>
      <c r="C100" s="390" t="s">
        <v>146</v>
      </c>
      <c r="D100" s="458" t="s">
        <v>82</v>
      </c>
      <c r="E100" s="458" t="s">
        <v>160</v>
      </c>
      <c r="F100" s="390" t="s">
        <v>83</v>
      </c>
      <c r="G100" s="454" t="str">
        <f>IF([9]Ficha2!$AD$29="","",[9]Ficha2!$AD$29)</f>
        <v>Todos los procesos en el Sistema Integrado de Gestión</v>
      </c>
      <c r="H100" s="454" t="str">
        <f>CONCATENATE(IF([9]Ficha2!$J$39="","",[9]Ficha2!$J$39),"
",IF([9]Ficha2!$J$40="","",[9]Ficha2!$J$40),"
",IF([9]Ficha2!$J$41="","",[9]Ficha2!$J$41),"
",IF([9]Ficha2!$J$42="","",[9]Ficha2!$J$42),"
",IF([9]Ficha2!$J$43="","",[9]Ficha2!$J$43),"
",IF([9]Ficha2!$J$44="","",[9]Ficha2!$J$44),"
",IF([9]Ficha2!$J$45="","",[9]Ficha2!$J$45),"
",IF([9]Ficha2!$J$46="","",[9]Ficha2!$J$46),"
",IF([9]Ficha2!$J$47="","",[9]Ficha2!$J$47),"
",IF([9]Ficha2!$J$48="","",[9]Ficha2!$J$48))</f>
        <v xml:space="preserve">Insuficientes recursos financieros para adquirir aplicativos y sistemas de información que respondan a las necesidades de los procesos de la entidad
</v>
      </c>
      <c r="I100" s="454" t="str">
        <f>CONCATENATE(IF([9]Ficha2!$J$51="","",[9]Ficha2!$J$51),"
",IF([9]Ficha2!$J$52="","",[9]Ficha2!$J$52),"
",IF([9]Ficha2!$J$53="","",[9]Ficha2!$J$53),"
",IF([9]Ficha2!$J$54="","",[9]Ficha2!$J$54),"
",IF([9]Ficha2!$J$55="","",[9]Ficha2!$J$55),"
",IF([9]Ficha2!$J$56="","",[9]Ficha2!$J$56),"
",IF([9]Ficha2!$J$57="","",[9]Ficha2!$J$57),"
",IF([9]Ficha2!$J$58="","",[9]Ficha2!$J$58),"
",IF([9]Ficha2!$J$59="","",[9]Ficha2!$J$59),"
",IF([9]Ficha2!$J$60="","",[9]Ficha2!$J$60))</f>
        <v xml:space="preserve">
</v>
      </c>
      <c r="J100" s="454"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v>
      </c>
      <c r="K100" s="450" t="str">
        <f>IF([9]Ficha2!$J$72="","",[9]Ficha2!$J$72)</f>
        <v>Posible (3)</v>
      </c>
      <c r="L100" s="450" t="str">
        <f>IF([9]Ficha2!$J$79="","",[9]Ficha2!$J$79)</f>
        <v>Menor (2)</v>
      </c>
      <c r="M100" s="452" t="str">
        <f>IF([9]Ficha2!$AP$68="","",[9]Ficha2!$AP$68)</f>
        <v>Moderada</v>
      </c>
      <c r="N100" s="454" t="str">
        <f>IF([9]Ficha2!$AP$72="","",[9]Ficha2!$AP$72)</f>
        <v/>
      </c>
      <c r="O100" s="454" t="str">
        <f>CONCATENATE(IF([9]Ficha2!$D$87="","",[9]Ficha2!$D$87),"
",IF([9]Ficha2!$D$88="","",[9]Ficha2!$D$88),"
",IF([9]Ficha2!$D$89="","",[9]Ficha2!$D$89),"
",IF([9]Ficha2!$D$90="","",[9]Ficha2!$D$90),"
",IF([9]Ficha2!$D$91="","",[9]Ficha2!$D$91),"
",IF([9]Ficha2!$D$92="","",[9]Ficha2!$D$92),"
",IF([9]Ficha2!$D$93="","",[9]Ficha2!$D$93),"
",IF([9]Ficha2!$D$94="","",[9]Ficha2!$D$94),"
",IF([9]Ficha2!$D$95="","",[9]Ficha2!$D$95),"
",IF([9]Ficha2!$D$96="","",[9]Ficha2!$D$96))</f>
        <v xml:space="preserve">Verificar tiempo de atención de los requerimientos de los usuarios internos
</v>
      </c>
      <c r="P100" s="456"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v>
      </c>
      <c r="Q100" s="456"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v>
      </c>
      <c r="R100" s="456"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v>
      </c>
      <c r="S100" s="452" t="str">
        <f>IF([9]Ficha2!$AW$87="","",[9]Ficha2!$AW$87)</f>
        <v>Fuerte</v>
      </c>
      <c r="T100" s="456" t="str">
        <f>IF([9]Ficha2!$AZ$87="","",[9]Ficha2!$AZ$87)</f>
        <v>Directamente</v>
      </c>
      <c r="U100" s="456" t="str">
        <f>CONCATENATE(IF([9]Ficha2!$D$102="","",[9]Ficha2!$D$102),"
",IF([9]Ficha2!$D$103="","",[9]Ficha2!$D$103),"
",IF([9]Ficha2!$D$104="","",[9]Ficha2!$D$104),"
",IF([9]Ficha2!$D$105="","",[9]Ficha2!$D$105),"
",IF([9]Ficha2!$D$106="","",[9]Ficha2!$D$106),"
",IF([9]Ficha2!$D$107="","",[9]Ficha2!$D$107),"
",IF([9]Ficha2!$D$108="","",[9]Ficha2!$D$108),"
",IF([9]Ficha2!$D$109="","",[9]Ficha2!$D$109),"
",IF([9]Ficha2!$D$110="","",[9]Ficha2!$D$110),"
",IF([9]Ficha2!$D$111="","",[9]Ficha2!$D$111))</f>
        <v xml:space="preserve">
</v>
      </c>
      <c r="V100" s="456"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
</v>
      </c>
      <c r="W100" s="456"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456"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452" t="str">
        <f>IF([9]Ficha2!$AW$102="","",[9]Ficha2!$AW$102)</f>
        <v/>
      </c>
      <c r="Z100" s="456" t="str">
        <f>IF([9]Ficha2!$AZ$102="","",[9]Ficha2!$AZ$102)</f>
        <v/>
      </c>
      <c r="AA100" s="411" t="str">
        <f>IF([9]Ficha2!$J$127="","",[9]Ficha2!$J$127)</f>
        <v>Rara vez (1)</v>
      </c>
      <c r="AB100" s="411" t="str">
        <f>IF([9]Ficha2!$J$134="","",[9]Ficha2!$J$134)</f>
        <v>Menor (2)</v>
      </c>
      <c r="AC100" s="460" t="str">
        <f>IF([9]Ficha2!$AP$126="","",[9]Ficha2!$AP$126)</f>
        <v>Baja</v>
      </c>
      <c r="AD100" s="456" t="str">
        <f>IF([9]Ficha2!$AP$130="","",[9]Ficha2!$AP$130)</f>
        <v/>
      </c>
      <c r="AE100" s="514" t="s">
        <v>45</v>
      </c>
      <c r="AF100" s="161" t="s">
        <v>461</v>
      </c>
      <c r="AG100" s="161" t="s">
        <v>461</v>
      </c>
      <c r="AH100" s="228" t="s">
        <v>461</v>
      </c>
      <c r="AI100" s="228" t="s">
        <v>461</v>
      </c>
      <c r="AJ100" s="228" t="s">
        <v>461</v>
      </c>
      <c r="AK100" s="228" t="s">
        <v>461</v>
      </c>
      <c r="AL100" s="228" t="s">
        <v>461</v>
      </c>
      <c r="AM100" s="242" t="s">
        <v>461</v>
      </c>
      <c r="AN100" s="61" t="s">
        <v>463</v>
      </c>
      <c r="AO100" s="61" t="s">
        <v>464</v>
      </c>
      <c r="AP100" s="61" t="s">
        <v>989</v>
      </c>
      <c r="AQ100" s="62" t="s">
        <v>465</v>
      </c>
      <c r="AR100" s="79" t="s">
        <v>466</v>
      </c>
      <c r="AS100" s="62" t="s">
        <v>811</v>
      </c>
      <c r="AT100" s="189">
        <v>0.2</v>
      </c>
      <c r="AU100" s="260" t="s">
        <v>1014</v>
      </c>
      <c r="AV100" s="232"/>
      <c r="AW100" s="223" t="s">
        <v>111</v>
      </c>
      <c r="AX100" s="233" t="s">
        <v>111</v>
      </c>
      <c r="AY100" s="39" t="s">
        <v>111</v>
      </c>
    </row>
    <row r="101" spans="1:59" s="39" customFormat="1" ht="209.25" customHeight="1" x14ac:dyDescent="0.25">
      <c r="A101" s="332"/>
      <c r="B101" s="421"/>
      <c r="C101" s="421"/>
      <c r="D101" s="459"/>
      <c r="E101" s="459"/>
      <c r="F101" s="421"/>
      <c r="G101" s="455"/>
      <c r="H101" s="455"/>
      <c r="I101" s="455"/>
      <c r="J101" s="455"/>
      <c r="K101" s="451"/>
      <c r="L101" s="451"/>
      <c r="M101" s="453"/>
      <c r="N101" s="455"/>
      <c r="O101" s="455"/>
      <c r="P101" s="457"/>
      <c r="Q101" s="457"/>
      <c r="R101" s="457"/>
      <c r="S101" s="453"/>
      <c r="T101" s="457"/>
      <c r="U101" s="457"/>
      <c r="V101" s="457"/>
      <c r="W101" s="457"/>
      <c r="X101" s="457"/>
      <c r="Y101" s="453"/>
      <c r="Z101" s="457"/>
      <c r="AA101" s="426"/>
      <c r="AB101" s="426"/>
      <c r="AC101" s="460"/>
      <c r="AD101" s="457"/>
      <c r="AE101" s="514"/>
      <c r="AF101" s="161" t="s">
        <v>461</v>
      </c>
      <c r="AG101" s="161" t="s">
        <v>461</v>
      </c>
      <c r="AH101" s="228" t="s">
        <v>461</v>
      </c>
      <c r="AI101" s="228" t="s">
        <v>461</v>
      </c>
      <c r="AJ101" s="228" t="s">
        <v>461</v>
      </c>
      <c r="AK101" s="228" t="s">
        <v>461</v>
      </c>
      <c r="AL101" s="228" t="s">
        <v>461</v>
      </c>
      <c r="AM101" s="242" t="s">
        <v>461</v>
      </c>
      <c r="AN101" s="61" t="s">
        <v>467</v>
      </c>
      <c r="AO101" s="61" t="s">
        <v>468</v>
      </c>
      <c r="AP101" s="61" t="s">
        <v>990</v>
      </c>
      <c r="AQ101" s="62" t="s">
        <v>469</v>
      </c>
      <c r="AR101" s="79" t="s">
        <v>470</v>
      </c>
      <c r="AS101" s="62" t="s">
        <v>812</v>
      </c>
      <c r="AT101" s="189">
        <v>0</v>
      </c>
      <c r="AU101" s="260" t="s">
        <v>1017</v>
      </c>
      <c r="AV101" s="229"/>
      <c r="AW101" s="220"/>
      <c r="AX101" s="218"/>
    </row>
    <row r="102" spans="1:59" s="39" customFormat="1" ht="128.25" customHeight="1" x14ac:dyDescent="0.25">
      <c r="A102" s="332"/>
      <c r="B102" s="312"/>
      <c r="C102" s="312"/>
      <c r="D102" s="404"/>
      <c r="E102" s="404"/>
      <c r="F102" s="312"/>
      <c r="G102" s="441"/>
      <c r="H102" s="441"/>
      <c r="I102" s="441"/>
      <c r="J102" s="441"/>
      <c r="K102" s="449"/>
      <c r="L102" s="449"/>
      <c r="M102" s="445"/>
      <c r="N102" s="441"/>
      <c r="O102" s="441"/>
      <c r="P102" s="443"/>
      <c r="Q102" s="443"/>
      <c r="R102" s="443"/>
      <c r="S102" s="445"/>
      <c r="T102" s="443"/>
      <c r="U102" s="443"/>
      <c r="V102" s="443"/>
      <c r="W102" s="443"/>
      <c r="X102" s="443"/>
      <c r="Y102" s="445"/>
      <c r="Z102" s="443"/>
      <c r="AA102" s="410"/>
      <c r="AB102" s="410"/>
      <c r="AC102" s="460"/>
      <c r="AD102" s="443"/>
      <c r="AE102" s="514"/>
      <c r="AF102" s="161" t="s">
        <v>461</v>
      </c>
      <c r="AG102" s="161" t="s">
        <v>461</v>
      </c>
      <c r="AH102" s="228" t="s">
        <v>461</v>
      </c>
      <c r="AI102" s="228" t="s">
        <v>461</v>
      </c>
      <c r="AJ102" s="228" t="s">
        <v>461</v>
      </c>
      <c r="AK102" s="228" t="s">
        <v>461</v>
      </c>
      <c r="AL102" s="228" t="s">
        <v>461</v>
      </c>
      <c r="AM102" s="242" t="s">
        <v>461</v>
      </c>
      <c r="AN102" s="61" t="s">
        <v>471</v>
      </c>
      <c r="AO102" s="61" t="s">
        <v>472</v>
      </c>
      <c r="AP102" s="61" t="s">
        <v>991</v>
      </c>
      <c r="AQ102" s="62" t="s">
        <v>473</v>
      </c>
      <c r="AR102" s="79" t="s">
        <v>474</v>
      </c>
      <c r="AS102" s="95" t="s">
        <v>813</v>
      </c>
      <c r="AT102" s="189">
        <v>0</v>
      </c>
      <c r="AU102" s="260" t="s">
        <v>1017</v>
      </c>
      <c r="AV102" s="229"/>
      <c r="AW102" s="220"/>
      <c r="AX102" s="218"/>
    </row>
    <row r="103" spans="1:59" s="39" customFormat="1" ht="325.5" customHeight="1" thickBot="1" x14ac:dyDescent="0.3">
      <c r="A103" s="329"/>
      <c r="B103" s="8" t="s">
        <v>49</v>
      </c>
      <c r="C103" s="8" t="s">
        <v>146</v>
      </c>
      <c r="D103" s="63" t="s">
        <v>158</v>
      </c>
      <c r="E103" s="63" t="s">
        <v>390</v>
      </c>
      <c r="F103" s="8" t="s">
        <v>83</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 xml:space="preserve">Falta de actualización de la documentación de metodologías que incluye procedimientos, guía, formatos,etc para llevar a cabo una adecuada  gestión TICS.
</v>
      </c>
      <c r="I103" s="21" t="str">
        <f>CONCATENATE(IF([9]Ficha3!$J$51="","",[9]Ficha3!$J$51),"
",IF([9]Ficha3!$J$52="","",[9]Ficha3!$J$52),"
",IF([9]Ficha3!$J$53="","",[9]Ficha3!$J$53),"
",IF([9]Ficha3!$J$54="","",[9]Ficha3!$J$54),"
",IF([9]Ficha3!$J$55="","",[9]Ficha3!$J$55),"
",IF([9]Ficha3!$J$56="","",[9]Ficha3!$J$56),"
",IF([9]Ficha3!$J$57="","",[9]Ficha3!$J$57),"
",IF([9]Ficha3!$J$58="","",[9]Ficha3!$J$58),"
",IF([9]Ficha3!$J$59="","",[9]Ficha3!$J$59),"
",IF([9]Ficha3!$J$60="","",[9]Ficha3!$J$60))</f>
        <v xml:space="preserve">Cambio de Gobierno y /o administración
</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v>
      </c>
      <c r="K103" s="22" t="str">
        <f>IF([9]Ficha3!$J$72="","",[9]Ficha3!$J$72)</f>
        <v>Posible (3)</v>
      </c>
      <c r="L103" s="22" t="str">
        <f>IF([9]Ficha3!$J$79="","",[9]Ficha3!$J$79)</f>
        <v>Menor (2)</v>
      </c>
      <c r="M103" s="23" t="str">
        <f>IF([9]Ficha3!$AP$68="","",[9]Ficha3!$AP$68)</f>
        <v>Moderada</v>
      </c>
      <c r="N103" s="162" t="str">
        <f>IF([9]Ficha3!$AP$72="","",[9]Ficha3!$AP$72)</f>
        <v/>
      </c>
      <c r="O103" s="21" t="str">
        <f>CONCATENATE(IF([9]Ficha3!$D$87="","",[9]Ficha3!$D$87),"
",IF([9]Ficha3!$D$88="","",[9]Ficha3!$D$88),"
",IF([9]Ficha3!$D$89="","",[9]Ficha3!$D$89),"
",IF([9]Ficha3!$D$90="","",[9]Ficha3!$D$90),"
",IF([9]Ficha3!$D$91="","",[9]Ficha3!$D$91),"
",IF([9]Ficha3!$D$92="","",[9]Ficha3!$D$92),"
",IF([9]Ficha3!$D$93="","",[9]Ficha3!$D$93),"
",IF([9]Ficha3!$D$94="","",[9]Ficha3!$D$94),"
",IF([9]Ficha3!$D$95="","",[9]Ficha3!$D$95),"
",IF([9]Ficha3!$D$96="","",[9]Ficha3!$D$96))</f>
        <v xml:space="preserve">Realizar la revisión del sistema de gestión del proceso de TICs
Verificar el cumplimiento de las actividades designadas al personal de apoyo del proceso de TICs
</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 xml:space="preserve">
</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107" t="str">
        <f>IF([9]Ficha3!$J$127="","",[9]Ficha3!$J$127)</f>
        <v>Posible (3)</v>
      </c>
      <c r="AB103" s="107" t="str">
        <f>IF([9]Ficha3!$J$134="","",[9]Ficha3!$J$134)</f>
        <v>Menor (2)</v>
      </c>
      <c r="AC103" s="167" t="str">
        <f>IF([9]Ficha3!$AP$126="","",[9]Ficha3!$AP$126)</f>
        <v>Moderada</v>
      </c>
      <c r="AD103" s="162" t="str">
        <f>IF([9]Ficha3!$AP$130="","",[9]Ficha3!$AP$130)</f>
        <v/>
      </c>
      <c r="AE103" s="108" t="s">
        <v>43</v>
      </c>
      <c r="AF103" s="162" t="s">
        <v>967</v>
      </c>
      <c r="AG103" s="162" t="s">
        <v>391</v>
      </c>
      <c r="AH103" s="162" t="s">
        <v>392</v>
      </c>
      <c r="AI103" s="50" t="s">
        <v>275</v>
      </c>
      <c r="AJ103" s="50" t="s">
        <v>276</v>
      </c>
      <c r="AK103" s="187" t="s">
        <v>815</v>
      </c>
      <c r="AL103" s="191" t="s">
        <v>816</v>
      </c>
      <c r="AM103" s="261" t="s">
        <v>1005</v>
      </c>
      <c r="AN103" s="162" t="s">
        <v>968</v>
      </c>
      <c r="AO103" s="162" t="s">
        <v>271</v>
      </c>
      <c r="AP103" s="162" t="s">
        <v>272</v>
      </c>
      <c r="AQ103" s="50" t="s">
        <v>273</v>
      </c>
      <c r="AR103" s="80" t="s">
        <v>274</v>
      </c>
      <c r="AS103" s="50" t="s">
        <v>814</v>
      </c>
      <c r="AT103" s="190">
        <v>1</v>
      </c>
      <c r="AU103" s="261" t="s">
        <v>996</v>
      </c>
      <c r="AV103" s="73"/>
      <c r="AW103" s="8" t="s">
        <v>111</v>
      </c>
      <c r="AX103" s="10" t="s">
        <v>111</v>
      </c>
      <c r="AY103" s="39" t="s">
        <v>111</v>
      </c>
    </row>
    <row r="104" spans="1:59" s="81" customFormat="1" ht="18" customHeight="1" thickBot="1" x14ac:dyDescent="0.3">
      <c r="AK104" s="201"/>
      <c r="AL104" s="153"/>
      <c r="AM104" s="251"/>
      <c r="AS104" s="201"/>
      <c r="AT104" s="153"/>
      <c r="AU104" s="251"/>
      <c r="AV104" s="117"/>
      <c r="AX104" s="118"/>
    </row>
    <row r="105" spans="1:59" s="54" customFormat="1" ht="164.25" customHeight="1" x14ac:dyDescent="0.25">
      <c r="A105" s="374" t="s">
        <v>79</v>
      </c>
      <c r="B105" s="377" t="s">
        <v>49</v>
      </c>
      <c r="C105" s="377" t="s">
        <v>50</v>
      </c>
      <c r="D105" s="380" t="s">
        <v>51</v>
      </c>
      <c r="E105" s="380" t="s">
        <v>52</v>
      </c>
      <c r="F105" s="324" t="s">
        <v>53</v>
      </c>
      <c r="G105" s="324" t="s">
        <v>54</v>
      </c>
      <c r="H105" s="324" t="s">
        <v>393</v>
      </c>
      <c r="I105" s="324" t="s">
        <v>74</v>
      </c>
      <c r="J105" s="324" t="s">
        <v>394</v>
      </c>
      <c r="K105" s="321" t="s">
        <v>55</v>
      </c>
      <c r="L105" s="321" t="s">
        <v>56</v>
      </c>
      <c r="M105" s="383" t="s">
        <v>57</v>
      </c>
      <c r="N105" s="324" t="s">
        <v>395</v>
      </c>
      <c r="O105" s="144" t="s">
        <v>396</v>
      </c>
      <c r="P105" s="141" t="s">
        <v>58</v>
      </c>
      <c r="Q105" s="141" t="s">
        <v>58</v>
      </c>
      <c r="R105" s="141" t="s">
        <v>58</v>
      </c>
      <c r="S105" s="315" t="s">
        <v>59</v>
      </c>
      <c r="T105" s="318" t="s">
        <v>60</v>
      </c>
      <c r="U105" s="144" t="s">
        <v>61</v>
      </c>
      <c r="V105" s="141" t="s">
        <v>62</v>
      </c>
      <c r="W105" s="141" t="s">
        <v>63</v>
      </c>
      <c r="X105" s="141" t="s">
        <v>64</v>
      </c>
      <c r="Y105" s="315" t="s">
        <v>65</v>
      </c>
      <c r="Z105" s="318" t="s">
        <v>60</v>
      </c>
      <c r="AA105" s="321" t="s">
        <v>66</v>
      </c>
      <c r="AB105" s="321" t="s">
        <v>67</v>
      </c>
      <c r="AC105" s="364" t="s">
        <v>68</v>
      </c>
      <c r="AD105" s="324" t="s">
        <v>397</v>
      </c>
      <c r="AE105" s="364" t="s">
        <v>43</v>
      </c>
      <c r="AF105" s="324" t="s">
        <v>969</v>
      </c>
      <c r="AG105" s="324" t="s">
        <v>72</v>
      </c>
      <c r="AH105" s="324" t="s">
        <v>73</v>
      </c>
      <c r="AI105" s="349">
        <v>44075</v>
      </c>
      <c r="AJ105" s="349">
        <v>44377</v>
      </c>
      <c r="AK105" s="367" t="s">
        <v>1018</v>
      </c>
      <c r="AL105" s="395">
        <v>1</v>
      </c>
      <c r="AM105" s="509" t="s">
        <v>1020</v>
      </c>
      <c r="AN105" s="352" t="s">
        <v>970</v>
      </c>
      <c r="AO105" s="324" t="s">
        <v>77</v>
      </c>
      <c r="AP105" s="324" t="s">
        <v>353</v>
      </c>
      <c r="AQ105" s="355" t="s">
        <v>249</v>
      </c>
      <c r="AR105" s="355" t="s">
        <v>250</v>
      </c>
      <c r="AS105" s="367" t="s">
        <v>817</v>
      </c>
      <c r="AT105" s="392">
        <v>1</v>
      </c>
      <c r="AU105" s="509" t="s">
        <v>1019</v>
      </c>
      <c r="AV105" s="358" t="s">
        <v>354</v>
      </c>
      <c r="AW105" s="324" t="s">
        <v>75</v>
      </c>
      <c r="AX105" s="361" t="s">
        <v>76</v>
      </c>
      <c r="AY105" s="51"/>
      <c r="AZ105" s="51"/>
      <c r="BA105" s="51"/>
      <c r="BB105" s="52"/>
      <c r="BC105" s="53"/>
      <c r="BD105" s="52"/>
      <c r="BE105" s="51"/>
      <c r="BF105" s="51"/>
      <c r="BG105" s="51"/>
    </row>
    <row r="106" spans="1:59" s="54" customFormat="1" ht="135" customHeight="1" x14ac:dyDescent="0.25">
      <c r="A106" s="375"/>
      <c r="B106" s="378"/>
      <c r="C106" s="378"/>
      <c r="D106" s="381"/>
      <c r="E106" s="381"/>
      <c r="F106" s="325"/>
      <c r="G106" s="325"/>
      <c r="H106" s="325"/>
      <c r="I106" s="325"/>
      <c r="J106" s="325"/>
      <c r="K106" s="322"/>
      <c r="L106" s="322"/>
      <c r="M106" s="384"/>
      <c r="N106" s="325"/>
      <c r="O106" s="145" t="s">
        <v>69</v>
      </c>
      <c r="P106" s="142" t="s">
        <v>58</v>
      </c>
      <c r="Q106" s="142" t="s">
        <v>58</v>
      </c>
      <c r="R106" s="142" t="s">
        <v>58</v>
      </c>
      <c r="S106" s="316"/>
      <c r="T106" s="319"/>
      <c r="U106" s="145" t="s">
        <v>70</v>
      </c>
      <c r="V106" s="142" t="s">
        <v>62</v>
      </c>
      <c r="W106" s="142" t="s">
        <v>62</v>
      </c>
      <c r="X106" s="142" t="s">
        <v>62</v>
      </c>
      <c r="Y106" s="316"/>
      <c r="Z106" s="319"/>
      <c r="AA106" s="322"/>
      <c r="AB106" s="322"/>
      <c r="AC106" s="365"/>
      <c r="AD106" s="325"/>
      <c r="AE106" s="365"/>
      <c r="AF106" s="325"/>
      <c r="AG106" s="325"/>
      <c r="AH106" s="325"/>
      <c r="AI106" s="350"/>
      <c r="AJ106" s="350"/>
      <c r="AK106" s="368"/>
      <c r="AL106" s="396"/>
      <c r="AM106" s="510"/>
      <c r="AN106" s="353"/>
      <c r="AO106" s="325"/>
      <c r="AP106" s="325"/>
      <c r="AQ106" s="356"/>
      <c r="AR106" s="356"/>
      <c r="AS106" s="368"/>
      <c r="AT106" s="393"/>
      <c r="AU106" s="510"/>
      <c r="AV106" s="359"/>
      <c r="AW106" s="325"/>
      <c r="AX106" s="362"/>
      <c r="AY106" s="55"/>
      <c r="AZ106" s="11"/>
      <c r="BA106" s="11"/>
      <c r="BB106" s="11"/>
      <c r="BC106" s="11"/>
      <c r="BD106" s="56"/>
      <c r="BE106" s="11"/>
      <c r="BF106" s="11"/>
      <c r="BG106" s="11"/>
    </row>
    <row r="107" spans="1:59" s="54" customFormat="1" ht="180" customHeight="1" x14ac:dyDescent="0.25">
      <c r="A107" s="375"/>
      <c r="B107" s="378"/>
      <c r="C107" s="378"/>
      <c r="D107" s="381"/>
      <c r="E107" s="381"/>
      <c r="F107" s="325"/>
      <c r="G107" s="325"/>
      <c r="H107" s="325"/>
      <c r="I107" s="325"/>
      <c r="J107" s="325"/>
      <c r="K107" s="322"/>
      <c r="L107" s="322"/>
      <c r="M107" s="384"/>
      <c r="N107" s="325"/>
      <c r="O107" s="145" t="s">
        <v>355</v>
      </c>
      <c r="P107" s="142" t="s">
        <v>58</v>
      </c>
      <c r="Q107" s="142" t="s">
        <v>58</v>
      </c>
      <c r="R107" s="142" t="s">
        <v>58</v>
      </c>
      <c r="S107" s="316"/>
      <c r="T107" s="319"/>
      <c r="U107" s="145" t="s">
        <v>71</v>
      </c>
      <c r="V107" s="142" t="s">
        <v>62</v>
      </c>
      <c r="W107" s="142" t="s">
        <v>62</v>
      </c>
      <c r="X107" s="142" t="s">
        <v>62</v>
      </c>
      <c r="Y107" s="316"/>
      <c r="Z107" s="319"/>
      <c r="AA107" s="322"/>
      <c r="AB107" s="322"/>
      <c r="AC107" s="365"/>
      <c r="AD107" s="325"/>
      <c r="AE107" s="365"/>
      <c r="AF107" s="325"/>
      <c r="AG107" s="325"/>
      <c r="AH107" s="325"/>
      <c r="AI107" s="350"/>
      <c r="AJ107" s="350"/>
      <c r="AK107" s="368"/>
      <c r="AL107" s="396"/>
      <c r="AM107" s="510"/>
      <c r="AN107" s="353"/>
      <c r="AO107" s="325"/>
      <c r="AP107" s="325"/>
      <c r="AQ107" s="356"/>
      <c r="AR107" s="356"/>
      <c r="AS107" s="368"/>
      <c r="AT107" s="393"/>
      <c r="AU107" s="510"/>
      <c r="AV107" s="359"/>
      <c r="AW107" s="325"/>
      <c r="AX107" s="362"/>
      <c r="AY107" s="55"/>
      <c r="AZ107" s="11"/>
      <c r="BA107" s="11"/>
      <c r="BB107" s="11"/>
      <c r="BC107" s="11"/>
      <c r="BD107" s="56"/>
      <c r="BE107" s="11"/>
      <c r="BF107" s="11"/>
      <c r="BG107" s="11"/>
    </row>
    <row r="108" spans="1:59" s="54" customFormat="1" ht="103.5" customHeight="1" thickBot="1" x14ac:dyDescent="0.3">
      <c r="A108" s="376"/>
      <c r="B108" s="379"/>
      <c r="C108" s="379"/>
      <c r="D108" s="382"/>
      <c r="E108" s="382"/>
      <c r="F108" s="326"/>
      <c r="G108" s="326"/>
      <c r="H108" s="326"/>
      <c r="I108" s="326"/>
      <c r="J108" s="326"/>
      <c r="K108" s="323"/>
      <c r="L108" s="323"/>
      <c r="M108" s="385"/>
      <c r="N108" s="326"/>
      <c r="O108" s="146" t="s">
        <v>356</v>
      </c>
      <c r="P108" s="143" t="s">
        <v>58</v>
      </c>
      <c r="Q108" s="143" t="s">
        <v>58</v>
      </c>
      <c r="R108" s="143" t="s">
        <v>58</v>
      </c>
      <c r="S108" s="317"/>
      <c r="T108" s="320"/>
      <c r="U108" s="146"/>
      <c r="V108" s="143"/>
      <c r="W108" s="143"/>
      <c r="X108" s="143"/>
      <c r="Y108" s="317"/>
      <c r="Z108" s="320"/>
      <c r="AA108" s="323"/>
      <c r="AB108" s="323"/>
      <c r="AC108" s="366"/>
      <c r="AD108" s="326"/>
      <c r="AE108" s="366"/>
      <c r="AF108" s="326"/>
      <c r="AG108" s="326"/>
      <c r="AH108" s="326"/>
      <c r="AI108" s="351"/>
      <c r="AJ108" s="351"/>
      <c r="AK108" s="369"/>
      <c r="AL108" s="397"/>
      <c r="AM108" s="511"/>
      <c r="AN108" s="354"/>
      <c r="AO108" s="326"/>
      <c r="AP108" s="326"/>
      <c r="AQ108" s="357"/>
      <c r="AR108" s="357"/>
      <c r="AS108" s="369"/>
      <c r="AT108" s="394"/>
      <c r="AU108" s="511"/>
      <c r="AV108" s="360"/>
      <c r="AW108" s="326"/>
      <c r="AX108" s="363"/>
      <c r="AY108" s="55"/>
      <c r="AZ108" s="11"/>
      <c r="BA108" s="11"/>
      <c r="BB108" s="11"/>
      <c r="BC108" s="11"/>
      <c r="BD108" s="56"/>
      <c r="BE108" s="11"/>
      <c r="BF108" s="11"/>
      <c r="BG108" s="11"/>
    </row>
    <row r="109" spans="1:59" s="81" customFormat="1" ht="18" customHeight="1" thickBot="1" x14ac:dyDescent="0.3">
      <c r="AK109" s="201"/>
      <c r="AL109" s="153"/>
      <c r="AM109" s="251"/>
      <c r="AS109" s="201"/>
      <c r="AT109" s="153"/>
      <c r="AU109" s="251"/>
      <c r="AV109" s="117"/>
      <c r="AX109" s="118"/>
    </row>
    <row r="110" spans="1:59" s="39" customFormat="1" ht="395.25" customHeight="1" x14ac:dyDescent="0.25">
      <c r="A110" s="327" t="s">
        <v>81</v>
      </c>
      <c r="B110" s="436" t="s">
        <v>49</v>
      </c>
      <c r="C110" s="436" t="s">
        <v>146</v>
      </c>
      <c r="D110" s="437" t="s">
        <v>188</v>
      </c>
      <c r="E110" s="437" t="s">
        <v>287</v>
      </c>
      <c r="F110" s="311" t="s">
        <v>53</v>
      </c>
      <c r="G110" s="311" t="s">
        <v>84</v>
      </c>
      <c r="H110" s="311" t="s">
        <v>357</v>
      </c>
      <c r="I110" s="311" t="s">
        <v>277</v>
      </c>
      <c r="J110" s="311" t="s">
        <v>358</v>
      </c>
      <c r="K110" s="409" t="s">
        <v>118</v>
      </c>
      <c r="L110" s="409" t="s">
        <v>67</v>
      </c>
      <c r="M110" s="307" t="s">
        <v>119</v>
      </c>
      <c r="N110" s="311" t="s">
        <v>278</v>
      </c>
      <c r="O110" s="311" t="s">
        <v>359</v>
      </c>
      <c r="P110" s="305" t="s">
        <v>96</v>
      </c>
      <c r="Q110" s="305" t="s">
        <v>105</v>
      </c>
      <c r="R110" s="305" t="s">
        <v>96</v>
      </c>
      <c r="S110" s="307" t="s">
        <v>97</v>
      </c>
      <c r="T110" s="305" t="s">
        <v>98</v>
      </c>
      <c r="U110" s="311" t="s">
        <v>279</v>
      </c>
      <c r="V110" s="305" t="s">
        <v>134</v>
      </c>
      <c r="W110" s="305" t="s">
        <v>106</v>
      </c>
      <c r="X110" s="305" t="s">
        <v>134</v>
      </c>
      <c r="Y110" s="307" t="s">
        <v>97</v>
      </c>
      <c r="Z110" s="305" t="s">
        <v>98</v>
      </c>
      <c r="AA110" s="409" t="s">
        <v>118</v>
      </c>
      <c r="AB110" s="409" t="s">
        <v>67</v>
      </c>
      <c r="AC110" s="309" t="s">
        <v>119</v>
      </c>
      <c r="AD110" s="311" t="s">
        <v>280</v>
      </c>
      <c r="AE110" s="309" t="s">
        <v>43</v>
      </c>
      <c r="AF110" s="122" t="s">
        <v>439</v>
      </c>
      <c r="AG110" s="122" t="s">
        <v>440</v>
      </c>
      <c r="AH110" s="122" t="s">
        <v>971</v>
      </c>
      <c r="AI110" s="38" t="s">
        <v>441</v>
      </c>
      <c r="AJ110" s="91" t="s">
        <v>442</v>
      </c>
      <c r="AK110" s="203" t="s">
        <v>818</v>
      </c>
      <c r="AL110" s="155">
        <v>1</v>
      </c>
      <c r="AM110" s="252" t="s">
        <v>996</v>
      </c>
      <c r="AN110" s="115" t="s">
        <v>973</v>
      </c>
      <c r="AO110" s="115" t="s">
        <v>360</v>
      </c>
      <c r="AP110" s="115" t="s">
        <v>361</v>
      </c>
      <c r="AQ110" s="116" t="s">
        <v>290</v>
      </c>
      <c r="AR110" s="116" t="s">
        <v>291</v>
      </c>
      <c r="AS110" s="203" t="s">
        <v>827</v>
      </c>
      <c r="AT110" s="155">
        <v>0.8</v>
      </c>
      <c r="AU110" s="252" t="s">
        <v>996</v>
      </c>
      <c r="AV110" s="447" t="s">
        <v>362</v>
      </c>
      <c r="AW110" s="311" t="s">
        <v>281</v>
      </c>
      <c r="AX110" s="446" t="s">
        <v>363</v>
      </c>
    </row>
    <row r="111" spans="1:59" s="39" customFormat="1" ht="288" customHeight="1" x14ac:dyDescent="0.25">
      <c r="A111" s="330"/>
      <c r="B111" s="430"/>
      <c r="C111" s="430"/>
      <c r="D111" s="433"/>
      <c r="E111" s="433"/>
      <c r="F111" s="421"/>
      <c r="G111" s="421"/>
      <c r="H111" s="421"/>
      <c r="I111" s="421"/>
      <c r="J111" s="421"/>
      <c r="K111" s="426"/>
      <c r="L111" s="426"/>
      <c r="M111" s="425"/>
      <c r="N111" s="421"/>
      <c r="O111" s="421"/>
      <c r="P111" s="424"/>
      <c r="Q111" s="424"/>
      <c r="R111" s="424"/>
      <c r="S111" s="425"/>
      <c r="T111" s="424"/>
      <c r="U111" s="421"/>
      <c r="V111" s="424"/>
      <c r="W111" s="424"/>
      <c r="X111" s="424"/>
      <c r="Y111" s="425"/>
      <c r="Z111" s="424"/>
      <c r="AA111" s="426"/>
      <c r="AB111" s="426"/>
      <c r="AC111" s="428"/>
      <c r="AD111" s="421"/>
      <c r="AE111" s="428"/>
      <c r="AF111" s="128" t="s">
        <v>443</v>
      </c>
      <c r="AG111" s="128" t="s">
        <v>446</v>
      </c>
      <c r="AH111" s="128" t="s">
        <v>972</v>
      </c>
      <c r="AI111" s="41" t="s">
        <v>445</v>
      </c>
      <c r="AJ111" s="82" t="s">
        <v>444</v>
      </c>
      <c r="AK111" s="207" t="s">
        <v>819</v>
      </c>
      <c r="AL111" s="172">
        <v>1</v>
      </c>
      <c r="AM111" s="262" t="s">
        <v>996</v>
      </c>
      <c r="AN111" s="86" t="s">
        <v>428</v>
      </c>
      <c r="AO111" s="86" t="s">
        <v>429</v>
      </c>
      <c r="AP111" s="86" t="s">
        <v>429</v>
      </c>
      <c r="AQ111" s="87" t="s">
        <v>428</v>
      </c>
      <c r="AR111" s="87" t="s">
        <v>428</v>
      </c>
      <c r="AS111" s="223" t="s">
        <v>647</v>
      </c>
      <c r="AT111" s="223" t="s">
        <v>648</v>
      </c>
      <c r="AU111" s="237" t="s">
        <v>648</v>
      </c>
      <c r="AV111" s="419"/>
      <c r="AW111" s="421"/>
      <c r="AX111" s="422"/>
    </row>
    <row r="112" spans="1:59" s="39" customFormat="1" ht="306" customHeight="1" x14ac:dyDescent="0.25">
      <c r="A112" s="330"/>
      <c r="B112" s="430"/>
      <c r="C112" s="430"/>
      <c r="D112" s="433"/>
      <c r="E112" s="433"/>
      <c r="F112" s="421"/>
      <c r="G112" s="421"/>
      <c r="H112" s="421"/>
      <c r="I112" s="421"/>
      <c r="J112" s="421"/>
      <c r="K112" s="426"/>
      <c r="L112" s="426"/>
      <c r="M112" s="425"/>
      <c r="N112" s="421"/>
      <c r="O112" s="421"/>
      <c r="P112" s="424"/>
      <c r="Q112" s="424"/>
      <c r="R112" s="424"/>
      <c r="S112" s="425"/>
      <c r="T112" s="424"/>
      <c r="U112" s="421"/>
      <c r="V112" s="424"/>
      <c r="W112" s="424"/>
      <c r="X112" s="424"/>
      <c r="Y112" s="425"/>
      <c r="Z112" s="424"/>
      <c r="AA112" s="426"/>
      <c r="AB112" s="426"/>
      <c r="AC112" s="428"/>
      <c r="AD112" s="421"/>
      <c r="AE112" s="428"/>
      <c r="AF112" s="128" t="s">
        <v>447</v>
      </c>
      <c r="AG112" s="128" t="s">
        <v>440</v>
      </c>
      <c r="AH112" s="128" t="s">
        <v>980</v>
      </c>
      <c r="AI112" s="41" t="s">
        <v>449</v>
      </c>
      <c r="AJ112" s="82" t="s">
        <v>448</v>
      </c>
      <c r="AK112" s="207" t="s">
        <v>820</v>
      </c>
      <c r="AL112" s="172">
        <v>1</v>
      </c>
      <c r="AM112" s="262" t="s">
        <v>996</v>
      </c>
      <c r="AN112" s="86" t="s">
        <v>428</v>
      </c>
      <c r="AO112" s="86" t="s">
        <v>429</v>
      </c>
      <c r="AP112" s="86" t="s">
        <v>429</v>
      </c>
      <c r="AQ112" s="87" t="s">
        <v>430</v>
      </c>
      <c r="AR112" s="87" t="s">
        <v>430</v>
      </c>
      <c r="AS112" s="223" t="s">
        <v>647</v>
      </c>
      <c r="AT112" s="223" t="s">
        <v>648</v>
      </c>
      <c r="AU112" s="237" t="s">
        <v>648</v>
      </c>
      <c r="AV112" s="419"/>
      <c r="AW112" s="421"/>
      <c r="AX112" s="422"/>
    </row>
    <row r="113" spans="1:50" s="39" customFormat="1" ht="218.25" customHeight="1" x14ac:dyDescent="0.25">
      <c r="A113" s="330"/>
      <c r="B113" s="431"/>
      <c r="C113" s="431"/>
      <c r="D113" s="434"/>
      <c r="E113" s="434"/>
      <c r="F113" s="312"/>
      <c r="G113" s="312"/>
      <c r="H113" s="312"/>
      <c r="I113" s="312"/>
      <c r="J113" s="312"/>
      <c r="K113" s="410"/>
      <c r="L113" s="410"/>
      <c r="M113" s="308"/>
      <c r="N113" s="312"/>
      <c r="O113" s="312"/>
      <c r="P113" s="306"/>
      <c r="Q113" s="306"/>
      <c r="R113" s="306"/>
      <c r="S113" s="308"/>
      <c r="T113" s="306"/>
      <c r="U113" s="312"/>
      <c r="V113" s="306"/>
      <c r="W113" s="306"/>
      <c r="X113" s="306"/>
      <c r="Y113" s="308"/>
      <c r="Z113" s="306"/>
      <c r="AA113" s="410"/>
      <c r="AB113" s="410"/>
      <c r="AC113" s="310"/>
      <c r="AD113" s="312"/>
      <c r="AE113" s="428"/>
      <c r="AF113" s="128" t="s">
        <v>450</v>
      </c>
      <c r="AG113" s="128" t="s">
        <v>451</v>
      </c>
      <c r="AH113" s="128" t="s">
        <v>979</v>
      </c>
      <c r="AI113" s="41" t="s">
        <v>452</v>
      </c>
      <c r="AJ113" s="82" t="s">
        <v>453</v>
      </c>
      <c r="AK113" s="208" t="s">
        <v>821</v>
      </c>
      <c r="AL113" s="172">
        <v>1</v>
      </c>
      <c r="AM113" s="262" t="s">
        <v>996</v>
      </c>
      <c r="AN113" s="86" t="s">
        <v>428</v>
      </c>
      <c r="AO113" s="86" t="s">
        <v>429</v>
      </c>
      <c r="AP113" s="86" t="s">
        <v>429</v>
      </c>
      <c r="AQ113" s="87" t="s">
        <v>828</v>
      </c>
      <c r="AR113" s="87" t="s">
        <v>828</v>
      </c>
      <c r="AS113" s="223" t="s">
        <v>647</v>
      </c>
      <c r="AT113" s="223" t="s">
        <v>648</v>
      </c>
      <c r="AU113" s="237" t="s">
        <v>648</v>
      </c>
      <c r="AV113" s="420"/>
      <c r="AW113" s="312"/>
      <c r="AX113" s="423"/>
    </row>
    <row r="114" spans="1:50" s="39" customFormat="1" ht="302.25" customHeight="1" x14ac:dyDescent="0.25">
      <c r="A114" s="330"/>
      <c r="B114" s="386" t="s">
        <v>49</v>
      </c>
      <c r="C114" s="386" t="s">
        <v>50</v>
      </c>
      <c r="D114" s="432" t="s">
        <v>158</v>
      </c>
      <c r="E114" s="432" t="s">
        <v>364</v>
      </c>
      <c r="F114" s="390" t="s">
        <v>53</v>
      </c>
      <c r="G114" s="390" t="s">
        <v>84</v>
      </c>
      <c r="H114" s="388" t="s">
        <v>365</v>
      </c>
      <c r="I114" s="390" t="s">
        <v>277</v>
      </c>
      <c r="J114" s="390" t="s">
        <v>366</v>
      </c>
      <c r="K114" s="411" t="s">
        <v>118</v>
      </c>
      <c r="L114" s="411" t="s">
        <v>67</v>
      </c>
      <c r="M114" s="415" t="s">
        <v>119</v>
      </c>
      <c r="N114" s="390" t="s">
        <v>367</v>
      </c>
      <c r="O114" s="390" t="s">
        <v>289</v>
      </c>
      <c r="P114" s="413" t="s">
        <v>96</v>
      </c>
      <c r="Q114" s="413" t="s">
        <v>105</v>
      </c>
      <c r="R114" s="413" t="s">
        <v>96</v>
      </c>
      <c r="S114" s="415" t="s">
        <v>97</v>
      </c>
      <c r="T114" s="413" t="s">
        <v>98</v>
      </c>
      <c r="U114" s="390" t="s">
        <v>368</v>
      </c>
      <c r="V114" s="413" t="s">
        <v>132</v>
      </c>
      <c r="W114" s="413" t="s">
        <v>282</v>
      </c>
      <c r="X114" s="413" t="s">
        <v>132</v>
      </c>
      <c r="Y114" s="415" t="s">
        <v>97</v>
      </c>
      <c r="Z114" s="413" t="s">
        <v>98</v>
      </c>
      <c r="AA114" s="411" t="s">
        <v>118</v>
      </c>
      <c r="AB114" s="411" t="s">
        <v>67</v>
      </c>
      <c r="AC114" s="427" t="s">
        <v>119</v>
      </c>
      <c r="AD114" s="390" t="s">
        <v>367</v>
      </c>
      <c r="AE114" s="429" t="s">
        <v>43</v>
      </c>
      <c r="AF114" s="121" t="s">
        <v>431</v>
      </c>
      <c r="AG114" s="121" t="s">
        <v>978</v>
      </c>
      <c r="AH114" s="121" t="s">
        <v>975</v>
      </c>
      <c r="AI114" s="90">
        <v>44044</v>
      </c>
      <c r="AJ114" s="89" t="s">
        <v>291</v>
      </c>
      <c r="AK114" s="204" t="s">
        <v>818</v>
      </c>
      <c r="AL114" s="172">
        <v>1</v>
      </c>
      <c r="AM114" s="262" t="s">
        <v>996</v>
      </c>
      <c r="AN114" s="86" t="s">
        <v>974</v>
      </c>
      <c r="AO114" s="86" t="s">
        <v>292</v>
      </c>
      <c r="AP114" s="86" t="s">
        <v>369</v>
      </c>
      <c r="AQ114" s="43">
        <v>44013</v>
      </c>
      <c r="AR114" s="43">
        <v>44196</v>
      </c>
      <c r="AS114" s="204" t="s">
        <v>829</v>
      </c>
      <c r="AT114" s="154">
        <v>1</v>
      </c>
      <c r="AU114" s="262" t="s">
        <v>996</v>
      </c>
      <c r="AV114" s="401" t="s">
        <v>370</v>
      </c>
      <c r="AW114" s="390" t="s">
        <v>283</v>
      </c>
      <c r="AX114" s="313" t="s">
        <v>371</v>
      </c>
    </row>
    <row r="115" spans="1:50" s="39" customFormat="1" ht="306" x14ac:dyDescent="0.25">
      <c r="A115" s="330"/>
      <c r="B115" s="430"/>
      <c r="C115" s="430"/>
      <c r="D115" s="433"/>
      <c r="E115" s="433"/>
      <c r="F115" s="421"/>
      <c r="G115" s="421"/>
      <c r="H115" s="438"/>
      <c r="I115" s="421"/>
      <c r="J115" s="421"/>
      <c r="K115" s="426"/>
      <c r="L115" s="426"/>
      <c r="M115" s="425"/>
      <c r="N115" s="421"/>
      <c r="O115" s="421"/>
      <c r="P115" s="424"/>
      <c r="Q115" s="424"/>
      <c r="R115" s="424"/>
      <c r="S115" s="425"/>
      <c r="T115" s="424"/>
      <c r="U115" s="421"/>
      <c r="V115" s="424"/>
      <c r="W115" s="424"/>
      <c r="X115" s="424"/>
      <c r="Y115" s="425"/>
      <c r="Z115" s="424"/>
      <c r="AA115" s="426"/>
      <c r="AB115" s="426"/>
      <c r="AC115" s="428"/>
      <c r="AD115" s="421"/>
      <c r="AE115" s="429"/>
      <c r="AF115" s="121" t="s">
        <v>432</v>
      </c>
      <c r="AG115" s="121" t="s">
        <v>977</v>
      </c>
      <c r="AH115" s="88" t="s">
        <v>976</v>
      </c>
      <c r="AI115" s="90">
        <v>44044</v>
      </c>
      <c r="AJ115" s="89" t="s">
        <v>291</v>
      </c>
      <c r="AK115" s="207" t="s">
        <v>822</v>
      </c>
      <c r="AL115" s="172">
        <v>1</v>
      </c>
      <c r="AM115" s="262" t="s">
        <v>996</v>
      </c>
      <c r="AN115" s="86" t="s">
        <v>428</v>
      </c>
      <c r="AO115" s="86" t="s">
        <v>429</v>
      </c>
      <c r="AP115" s="86" t="s">
        <v>429</v>
      </c>
      <c r="AQ115" s="87" t="s">
        <v>430</v>
      </c>
      <c r="AR115" s="87" t="s">
        <v>430</v>
      </c>
      <c r="AS115" s="223" t="s">
        <v>647</v>
      </c>
      <c r="AT115" s="223" t="s">
        <v>648</v>
      </c>
      <c r="AU115" s="237" t="s">
        <v>648</v>
      </c>
      <c r="AV115" s="419"/>
      <c r="AW115" s="421"/>
      <c r="AX115" s="422"/>
    </row>
    <row r="116" spans="1:50" s="39" customFormat="1" ht="306" customHeight="1" x14ac:dyDescent="0.25">
      <c r="A116" s="330"/>
      <c r="B116" s="430"/>
      <c r="C116" s="430"/>
      <c r="D116" s="433"/>
      <c r="E116" s="433"/>
      <c r="F116" s="421"/>
      <c r="G116" s="421"/>
      <c r="H116" s="438"/>
      <c r="I116" s="421"/>
      <c r="J116" s="421"/>
      <c r="K116" s="426"/>
      <c r="L116" s="426"/>
      <c r="M116" s="425"/>
      <c r="N116" s="421"/>
      <c r="O116" s="421"/>
      <c r="P116" s="424"/>
      <c r="Q116" s="424"/>
      <c r="R116" s="424"/>
      <c r="S116" s="425"/>
      <c r="T116" s="424"/>
      <c r="U116" s="421"/>
      <c r="V116" s="424"/>
      <c r="W116" s="424"/>
      <c r="X116" s="424"/>
      <c r="Y116" s="425"/>
      <c r="Z116" s="424"/>
      <c r="AA116" s="426"/>
      <c r="AB116" s="426"/>
      <c r="AC116" s="428"/>
      <c r="AD116" s="421"/>
      <c r="AE116" s="429"/>
      <c r="AF116" s="121" t="s">
        <v>433</v>
      </c>
      <c r="AG116" s="121" t="s">
        <v>981</v>
      </c>
      <c r="AH116" s="121" t="s">
        <v>982</v>
      </c>
      <c r="AI116" s="88" t="s">
        <v>434</v>
      </c>
      <c r="AJ116" s="89" t="s">
        <v>435</v>
      </c>
      <c r="AK116" s="207" t="s">
        <v>823</v>
      </c>
      <c r="AL116" s="172">
        <v>1</v>
      </c>
      <c r="AM116" s="262" t="s">
        <v>996</v>
      </c>
      <c r="AN116" s="86" t="s">
        <v>428</v>
      </c>
      <c r="AO116" s="86" t="s">
        <v>429</v>
      </c>
      <c r="AP116" s="86" t="s">
        <v>429</v>
      </c>
      <c r="AQ116" s="87" t="s">
        <v>430</v>
      </c>
      <c r="AR116" s="87" t="s">
        <v>430</v>
      </c>
      <c r="AS116" s="223" t="s">
        <v>647</v>
      </c>
      <c r="AT116" s="223" t="s">
        <v>648</v>
      </c>
      <c r="AU116" s="237" t="s">
        <v>648</v>
      </c>
      <c r="AV116" s="419"/>
      <c r="AW116" s="421"/>
      <c r="AX116" s="422"/>
    </row>
    <row r="117" spans="1:50" s="39" customFormat="1" ht="306" customHeight="1" x14ac:dyDescent="0.25">
      <c r="A117" s="331"/>
      <c r="B117" s="431"/>
      <c r="C117" s="431"/>
      <c r="D117" s="434"/>
      <c r="E117" s="434"/>
      <c r="F117" s="312"/>
      <c r="G117" s="312"/>
      <c r="H117" s="439"/>
      <c r="I117" s="312"/>
      <c r="J117" s="312"/>
      <c r="K117" s="410"/>
      <c r="L117" s="410"/>
      <c r="M117" s="308"/>
      <c r="N117" s="312"/>
      <c r="O117" s="312"/>
      <c r="P117" s="306"/>
      <c r="Q117" s="306"/>
      <c r="R117" s="306"/>
      <c r="S117" s="308"/>
      <c r="T117" s="306"/>
      <c r="U117" s="312"/>
      <c r="V117" s="306"/>
      <c r="W117" s="306"/>
      <c r="X117" s="306"/>
      <c r="Y117" s="308"/>
      <c r="Z117" s="306"/>
      <c r="AA117" s="410"/>
      <c r="AB117" s="410"/>
      <c r="AC117" s="310"/>
      <c r="AD117" s="312"/>
      <c r="AE117" s="429"/>
      <c r="AF117" s="128" t="s">
        <v>436</v>
      </c>
      <c r="AG117" s="60" t="s">
        <v>983</v>
      </c>
      <c r="AH117" s="60" t="s">
        <v>984</v>
      </c>
      <c r="AI117" s="44" t="s">
        <v>437</v>
      </c>
      <c r="AJ117" s="44" t="s">
        <v>438</v>
      </c>
      <c r="AK117" s="204" t="s">
        <v>824</v>
      </c>
      <c r="AL117" s="154" t="s">
        <v>773</v>
      </c>
      <c r="AM117" s="254" t="s">
        <v>774</v>
      </c>
      <c r="AN117" s="86" t="s">
        <v>428</v>
      </c>
      <c r="AO117" s="86" t="s">
        <v>429</v>
      </c>
      <c r="AP117" s="86" t="s">
        <v>429</v>
      </c>
      <c r="AQ117" s="87" t="s">
        <v>430</v>
      </c>
      <c r="AR117" s="87" t="s">
        <v>430</v>
      </c>
      <c r="AS117" s="223" t="s">
        <v>647</v>
      </c>
      <c r="AT117" s="223" t="s">
        <v>648</v>
      </c>
      <c r="AU117" s="237" t="s">
        <v>648</v>
      </c>
      <c r="AV117" s="420"/>
      <c r="AW117" s="312"/>
      <c r="AX117" s="423"/>
    </row>
    <row r="118" spans="1:50" s="39" customFormat="1" ht="306" customHeight="1" x14ac:dyDescent="0.25">
      <c r="A118" s="332"/>
      <c r="B118" s="386" t="s">
        <v>49</v>
      </c>
      <c r="C118" s="386" t="s">
        <v>50</v>
      </c>
      <c r="D118" s="432" t="s">
        <v>284</v>
      </c>
      <c r="E118" s="432" t="s">
        <v>372</v>
      </c>
      <c r="F118" s="390" t="s">
        <v>53</v>
      </c>
      <c r="G118" s="390" t="s">
        <v>84</v>
      </c>
      <c r="H118" s="388" t="s">
        <v>426</v>
      </c>
      <c r="I118" s="390" t="s">
        <v>288</v>
      </c>
      <c r="J118" s="390" t="s">
        <v>425</v>
      </c>
      <c r="K118" s="411" t="s">
        <v>118</v>
      </c>
      <c r="L118" s="411" t="s">
        <v>285</v>
      </c>
      <c r="M118" s="415" t="s">
        <v>68</v>
      </c>
      <c r="N118" s="390" t="s">
        <v>286</v>
      </c>
      <c r="O118" s="390" t="s">
        <v>373</v>
      </c>
      <c r="P118" s="413" t="s">
        <v>134</v>
      </c>
      <c r="Q118" s="413" t="s">
        <v>99</v>
      </c>
      <c r="R118" s="413" t="s">
        <v>134</v>
      </c>
      <c r="S118" s="415" t="s">
        <v>97</v>
      </c>
      <c r="T118" s="413" t="s">
        <v>98</v>
      </c>
      <c r="U118" s="390" t="s">
        <v>374</v>
      </c>
      <c r="V118" s="413" t="s">
        <v>134</v>
      </c>
      <c r="W118" s="413" t="s">
        <v>134</v>
      </c>
      <c r="X118" s="413" t="s">
        <v>134</v>
      </c>
      <c r="Y118" s="415" t="s">
        <v>97</v>
      </c>
      <c r="Z118" s="413" t="s">
        <v>98</v>
      </c>
      <c r="AA118" s="411" t="s">
        <v>118</v>
      </c>
      <c r="AB118" s="411" t="s">
        <v>285</v>
      </c>
      <c r="AC118" s="417" t="s">
        <v>68</v>
      </c>
      <c r="AD118" s="390" t="s">
        <v>286</v>
      </c>
      <c r="AE118" s="417" t="s">
        <v>43</v>
      </c>
      <c r="AF118" s="128" t="s">
        <v>427</v>
      </c>
      <c r="AG118" s="36" t="s">
        <v>419</v>
      </c>
      <c r="AH118" s="128" t="s">
        <v>985</v>
      </c>
      <c r="AI118" s="84" t="s">
        <v>415</v>
      </c>
      <c r="AJ118" s="84" t="s">
        <v>420</v>
      </c>
      <c r="AK118" s="207" t="s">
        <v>825</v>
      </c>
      <c r="AL118" s="154">
        <v>1</v>
      </c>
      <c r="AM118" s="254" t="s">
        <v>996</v>
      </c>
      <c r="AN118" s="86" t="s">
        <v>428</v>
      </c>
      <c r="AO118" s="86" t="s">
        <v>429</v>
      </c>
      <c r="AP118" s="86" t="s">
        <v>429</v>
      </c>
      <c r="AQ118" s="87" t="s">
        <v>430</v>
      </c>
      <c r="AR118" s="87" t="s">
        <v>430</v>
      </c>
      <c r="AS118" s="223" t="s">
        <v>647</v>
      </c>
      <c r="AT118" s="223" t="s">
        <v>648</v>
      </c>
      <c r="AU118" s="237" t="s">
        <v>648</v>
      </c>
      <c r="AV118" s="401" t="s">
        <v>375</v>
      </c>
      <c r="AW118" s="390" t="s">
        <v>283</v>
      </c>
      <c r="AX118" s="313" t="s">
        <v>376</v>
      </c>
    </row>
    <row r="119" spans="1:50" s="39" customFormat="1" ht="306.75" customHeight="1" thickBot="1" x14ac:dyDescent="0.3">
      <c r="A119" s="329"/>
      <c r="B119" s="387"/>
      <c r="C119" s="387"/>
      <c r="D119" s="435"/>
      <c r="E119" s="435"/>
      <c r="F119" s="391"/>
      <c r="G119" s="391"/>
      <c r="H119" s="389"/>
      <c r="I119" s="391"/>
      <c r="J119" s="391"/>
      <c r="K119" s="412"/>
      <c r="L119" s="412"/>
      <c r="M119" s="416"/>
      <c r="N119" s="391"/>
      <c r="O119" s="391"/>
      <c r="P119" s="414"/>
      <c r="Q119" s="414"/>
      <c r="R119" s="414"/>
      <c r="S119" s="416"/>
      <c r="T119" s="414"/>
      <c r="U119" s="391"/>
      <c r="V119" s="414"/>
      <c r="W119" s="414"/>
      <c r="X119" s="414"/>
      <c r="Y119" s="416"/>
      <c r="Z119" s="414"/>
      <c r="AA119" s="412"/>
      <c r="AB119" s="412"/>
      <c r="AC119" s="418"/>
      <c r="AD119" s="391"/>
      <c r="AE119" s="418"/>
      <c r="AF119" s="123" t="s">
        <v>424</v>
      </c>
      <c r="AG119" s="85" t="s">
        <v>423</v>
      </c>
      <c r="AH119" s="123" t="s">
        <v>986</v>
      </c>
      <c r="AI119" s="92" t="s">
        <v>421</v>
      </c>
      <c r="AJ119" s="92" t="s">
        <v>422</v>
      </c>
      <c r="AK119" s="209" t="s">
        <v>826</v>
      </c>
      <c r="AL119" s="156">
        <v>1</v>
      </c>
      <c r="AM119" s="256" t="s">
        <v>996</v>
      </c>
      <c r="AN119" s="93" t="s">
        <v>428</v>
      </c>
      <c r="AO119" s="93" t="s">
        <v>429</v>
      </c>
      <c r="AP119" s="93" t="s">
        <v>429</v>
      </c>
      <c r="AQ119" s="94" t="s">
        <v>430</v>
      </c>
      <c r="AR119" s="94" t="s">
        <v>430</v>
      </c>
      <c r="AS119" s="8" t="s">
        <v>571</v>
      </c>
      <c r="AT119" s="8" t="s">
        <v>571</v>
      </c>
      <c r="AU119" s="238" t="s">
        <v>571</v>
      </c>
      <c r="AV119" s="402"/>
      <c r="AW119" s="391"/>
      <c r="AX119" s="314"/>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5 AS48:AT48 AS54:AT54 AS84:AT84 AS43:AT43 AS77:AT77 AS32:AT32" name="Rango2"/>
    <protectedRange algorithmName="SHA-512" hashValue="GcA5hYHi0S0v0TFeihONv8ng/fM9jnHEWtvOHCW6ar6RBG7/E+JDjv6mQ5/K2EJWy7R3MAWfJTaRiE1Lr700RA==" saltValue="2YVNEi1NeJeksRvtanEaLQ==" spinCount="100000" sqref="AK19:AM19 AK32:AM43 AM23:AM31 AK104:AM104 AM103 AK109:AM109 AM105:AM108 AM110:AM119 AK48:AM48 AM44:AM47 AK54:AM54 AM49:AM53 AK60:AM60 AM55:AM59 AK77:AM77 AM66:AM76 AM78:AM83 AU84 AU43:AU48 AU15:AU22 AU38 AU36 AU53:AU55 AU57:AU65 AU77 AU32 AU67 AU88 AU91 AU93:AU94 AU97:AU110 AU114 AK22:AM22 AK64:AM65 AK84:AM97" name="Rango1"/>
    <protectedRange algorithmName="SHA-512" hashValue="GcA5hYHi0S0v0TFeihONv8ng/fM9jnHEWtvOHCW6ar6RBG7/E+JDjv6mQ5/K2EJWy7R3MAWfJTaRiE1Lr700RA==" saltValue="2YVNEi1NeJeksRvtanEaLQ==" spinCount="100000" sqref="AK16:AL16" name="Rango1_1_1"/>
    <protectedRange algorithmName="SHA-512" hashValue="GcA5hYHi0S0v0TFeihONv8ng/fM9jnHEWtvOHCW6ar6RBG7/E+JDjv6mQ5/K2EJWy7R3MAWfJTaRiE1Lr700RA==" saltValue="2YVNEi1NeJeksRvtanEaLQ==" spinCount="100000" sqref="AK15:AL15" name="Rango1_3"/>
    <protectedRange algorithmName="SHA-512" hashValue="pxAkKzOCjvXasYOnM+tnfrlS0jUzZJZRMgGsuhBLdOpqwSk9dkTnbGVWqa28nzlY6aOjfLtGt/3j1NRiS3XtIA==" saltValue="ycGRswPEtsrpQJzjeHmfrg==" spinCount="100000" sqref="AS15:AT18" name="Rango2_1"/>
    <protectedRange algorithmName="SHA-512" hashValue="pxAkKzOCjvXasYOnM+tnfrlS0jUzZJZRMgGsuhBLdOpqwSk9dkTnbGVWqa28nzlY6aOjfLtGt/3j1NRiS3XtIA==" saltValue="ycGRswPEtsrpQJzjeHmfrg==" spinCount="100000" sqref="AS20:AT21" name="Rango2_2"/>
    <protectedRange algorithmName="SHA-512" hashValue="GcA5hYHi0S0v0TFeihONv8ng/fM9jnHEWtvOHCW6ar6RBG7/E+JDjv6mQ5/K2EJWy7R3MAWfJTaRiE1Lr700RA==" saltValue="2YVNEi1NeJeksRvtanEaLQ==" spinCount="100000" sqref="AK23:AL31" name="Rango1_2"/>
    <protectedRange algorithmName="SHA-512" hashValue="pxAkKzOCjvXasYOnM+tnfrlS0jUzZJZRMgGsuhBLdOpqwSk9dkTnbGVWqa28nzlY6aOjfLtGt/3j1NRiS3XtIA==" saltValue="ycGRswPEtsrpQJzjeHmfrg==" spinCount="100000" sqref="AS36:AT36 AS38:AT38" name="Rango2_1_1"/>
    <protectedRange algorithmName="SHA-512" hashValue="pxAkKzOCjvXasYOnM+tnfrlS0jUzZJZRMgGsuhBLdOpqwSk9dkTnbGVWqa28nzlY6aOjfLtGt/3j1NRiS3XtIA==" saltValue="ycGRswPEtsrpQJzjeHmfrg==" spinCount="100000" sqref="AS88:AT88 AS91:AT91 AS93:AT94" name="Rango2_3"/>
    <protectedRange algorithmName="SHA-512" hashValue="pxAkKzOCjvXasYOnM+tnfrlS0jUzZJZRMgGsuhBLdOpqwSk9dkTnbGVWqa28nzlY6aOjfLtGt/3j1NRiS3XtIA==" saltValue="ycGRswPEtsrpQJzjeHmfrg==" spinCount="100000" sqref="AS98:AS103" name="Rango2_2_1"/>
    <protectedRange algorithmName="SHA-512" hashValue="pxAkKzOCjvXasYOnM+tnfrlS0jUzZJZRMgGsuhBLdOpqwSk9dkTnbGVWqa28nzlY6aOjfLtGt/3j1NRiS3XtIA==" saltValue="ycGRswPEtsrpQJzjeHmfrg==" spinCount="100000" sqref="AT98:AT103" name="Rango2_3_1"/>
    <protectedRange algorithmName="SHA-512" hashValue="pxAkKzOCjvXasYOnM+tnfrlS0jUzZJZRMgGsuhBLdOpqwSk9dkTnbGVWqa28nzlY6aOjfLtGt/3j1NRiS3XtIA==" saltValue="ycGRswPEtsrpQJzjeHmfrg==" spinCount="100000" sqref="AK103:AL103" name="Rango2_4"/>
    <protectedRange algorithmName="SHA-512" hashValue="GcA5hYHi0S0v0TFeihONv8ng/fM9jnHEWtvOHCW6ar6RBG7/E+JDjv6mQ5/K2EJWy7R3MAWfJTaRiE1Lr700RA==" saltValue="2YVNEi1NeJeksRvtanEaLQ==" spinCount="100000" sqref="AK105:AL108" name="Rango1_5"/>
    <protectedRange algorithmName="SHA-512" hashValue="pxAkKzOCjvXasYOnM+tnfrlS0jUzZJZRMgGsuhBLdOpqwSk9dkTnbGVWqa28nzlY6aOjfLtGt/3j1NRiS3XtIA==" saltValue="ycGRswPEtsrpQJzjeHmfrg==" spinCount="100000" sqref="AS105:AT108" name="Rango2_5"/>
    <protectedRange algorithmName="SHA-512" hashValue="GcA5hYHi0S0v0TFeihONv8ng/fM9jnHEWtvOHCW6ar6RBG7/E+JDjv6mQ5/K2EJWy7R3MAWfJTaRiE1Lr700RA==" saltValue="2YVNEi1NeJeksRvtanEaLQ==" spinCount="100000" sqref="AK110:AL119" name="Rango1_4"/>
    <protectedRange algorithmName="SHA-512" hashValue="pxAkKzOCjvXasYOnM+tnfrlS0jUzZJZRMgGsuhBLdOpqwSk9dkTnbGVWqa28nzlY6aOjfLtGt/3j1NRiS3XtIA==" saltValue="ycGRswPEtsrpQJzjeHmfrg==" spinCount="100000" sqref="AT110" name="Rango2_6"/>
    <protectedRange algorithmName="SHA-512" hashValue="GcA5hYHi0S0v0TFeihONv8ng/fM9jnHEWtvOHCW6ar6RBG7/E+JDjv6mQ5/K2EJWy7R3MAWfJTaRiE1Lr700RA==" saltValue="2YVNEi1NeJeksRvtanEaLQ==" spinCount="100000" sqref="AS110" name="Rango1_6"/>
    <protectedRange algorithmName="SHA-512" hashValue="pxAkKzOCjvXasYOnM+tnfrlS0jUzZJZRMgGsuhBLdOpqwSk9dkTnbGVWqa28nzlY6aOjfLtGt/3j1NRiS3XtIA==" saltValue="ycGRswPEtsrpQJzjeHmfrg==" spinCount="100000" sqref="AT114" name="Rango2_7"/>
    <protectedRange algorithmName="SHA-512" hashValue="GcA5hYHi0S0v0TFeihONv8ng/fM9jnHEWtvOHCW6ar6RBG7/E+JDjv6mQ5/K2EJWy7R3MAWfJTaRiE1Lr700RA==" saltValue="2YVNEi1NeJeksRvtanEaLQ==" spinCount="100000" sqref="AS114" name="Rango1_7"/>
    <protectedRange algorithmName="SHA-512" hashValue="GcA5hYHi0S0v0TFeihONv8ng/fM9jnHEWtvOHCW6ar6RBG7/E+JDjv6mQ5/K2EJWy7R3MAWfJTaRiE1Lr700RA==" saltValue="2YVNEi1NeJeksRvtanEaLQ==" spinCount="100000" sqref="AK44:AL47" name="Rango1_8"/>
    <protectedRange algorithmName="SHA-512" hashValue="GcA5hYHi0S0v0TFeihONv8ng/fM9jnHEWtvOHCW6ar6RBG7/E+JDjv6mQ5/K2EJWy7R3MAWfJTaRiE1Lr700RA==" saltValue="2YVNEi1NeJeksRvtanEaLQ==" spinCount="100000" sqref="AK49:AL53" name="Rango1_9"/>
    <protectedRange algorithmName="SHA-512" hashValue="GcA5hYHi0S0v0TFeihONv8ng/fM9jnHEWtvOHCW6ar6RBG7/E+JDjv6mQ5/K2EJWy7R3MAWfJTaRiE1Lr700RA==" saltValue="2YVNEi1NeJeksRvtanEaLQ==" spinCount="100000" sqref="AK55:AL59" name="Rango1_10"/>
    <protectedRange algorithmName="SHA-512" hashValue="pxAkKzOCjvXasYOnM+tnfrlS0jUzZJZRMgGsuhBLdOpqwSk9dkTnbGVWqa28nzlY6aOjfLtGt/3j1NRiS3XtIA==" saltValue="ycGRswPEtsrpQJzjeHmfrg==" spinCount="100000" sqref="AS55:AT55 AS59:AT59 AT58 AS57:AT57" name="Rango2_8"/>
    <protectedRange algorithmName="SHA-512" hashValue="GcA5hYHi0S0v0TFeihONv8ng/fM9jnHEWtvOHCW6ar6RBG7/E+JDjv6mQ5/K2EJWy7R3MAWfJTaRiE1Lr700RA==" saltValue="2YVNEi1NeJeksRvtanEaLQ==" spinCount="100000" sqref="AS58" name="Rango1_11"/>
    <protectedRange algorithmName="SHA-512" hashValue="GcA5hYHi0S0v0TFeihONv8ng/fM9jnHEWtvOHCW6ar6RBG7/E+JDjv6mQ5/K2EJWy7R3MAWfJTaRiE1Lr700RA==" saltValue="2YVNEi1NeJeksRvtanEaLQ==" spinCount="100000" sqref="AK66:AL76" name="Rango1_12"/>
    <protectedRange algorithmName="SHA-512" hashValue="pxAkKzOCjvXasYOnM+tnfrlS0jUzZJZRMgGsuhBLdOpqwSk9dkTnbGVWqa28nzlY6aOjfLtGt/3j1NRiS3XtIA==" saltValue="ycGRswPEtsrpQJzjeHmfrg==" spinCount="100000" sqref="AS67:AT67" name="Rango2_9"/>
    <protectedRange algorithmName="SHA-512" hashValue="GcA5hYHi0S0v0TFeihONv8ng/fM9jnHEWtvOHCW6ar6RBG7/E+JDjv6mQ5/K2EJWy7R3MAWfJTaRiE1Lr700RA==" saltValue="2YVNEi1NeJeksRvtanEaLQ==" spinCount="100000" sqref="AK78:AL83" name="Rango1_13"/>
    <protectedRange algorithmName="SHA-512" hashValue="GcA5hYHi0S0v0TFeihONv8ng/fM9jnHEWtvOHCW6ar6RBG7/E+JDjv6mQ5/K2EJWy7R3MAWfJTaRiE1Lr700RA==" saltValue="2YVNEi1NeJeksRvtanEaLQ==" spinCount="100000" sqref="AS44:AT47" name="Rango1_14"/>
    <protectedRange algorithmName="SHA-512" hashValue="GcA5hYHi0S0v0TFeihONv8ng/fM9jnHEWtvOHCW6ar6RBG7/E+JDjv6mQ5/K2EJWy7R3MAWfJTaRiE1Lr700RA==" saltValue="2YVNEi1NeJeksRvtanEaLQ==" spinCount="100000" sqref="AS53:AT53" name="Rango1_16"/>
  </protectedRanges>
  <mergeCells count="1027">
    <mergeCell ref="Z98:Z99"/>
    <mergeCell ref="AA98:AA99"/>
    <mergeCell ref="AB98:AB99"/>
    <mergeCell ref="AC98:AC99"/>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T71:T74"/>
    <mergeCell ref="AE66:AE67"/>
    <mergeCell ref="AM105:AM108"/>
    <mergeCell ref="AU105:AU108"/>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D98:AD99"/>
    <mergeCell ref="AE98:AE99"/>
    <mergeCell ref="AE100:AE102"/>
    <mergeCell ref="AD100:AD102"/>
    <mergeCell ref="Y98:Y99"/>
    <mergeCell ref="AX88:AX92"/>
    <mergeCell ref="AW88:AW92"/>
    <mergeCell ref="AV88:AV92"/>
    <mergeCell ref="T78:T79"/>
    <mergeCell ref="S78:S79"/>
    <mergeCell ref="R78:R79"/>
    <mergeCell ref="AA78:AA79"/>
    <mergeCell ref="Z78:Z79"/>
    <mergeCell ref="Y78:Y79"/>
    <mergeCell ref="X78:X79"/>
    <mergeCell ref="W78:W79"/>
    <mergeCell ref="AC80:AC81"/>
    <mergeCell ref="AD80:AD81"/>
    <mergeCell ref="AD78:AD79"/>
    <mergeCell ref="AC78:AC79"/>
    <mergeCell ref="AB78:AB79"/>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Z49:Z52"/>
    <mergeCell ref="Y49:Y52"/>
    <mergeCell ref="X49:X52"/>
    <mergeCell ref="W49:W52"/>
    <mergeCell ref="V49:V52"/>
    <mergeCell ref="AE49:AE52"/>
    <mergeCell ref="AD49:AD52"/>
    <mergeCell ref="AC49:AC52"/>
    <mergeCell ref="AB49:AB52"/>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P82:P83"/>
    <mergeCell ref="AA49:AA52"/>
    <mergeCell ref="T55:T57"/>
    <mergeCell ref="S55:S57"/>
    <mergeCell ref="R55:R57"/>
    <mergeCell ref="Q55:Q57"/>
    <mergeCell ref="Z58:Z59"/>
    <mergeCell ref="F49:F52"/>
    <mergeCell ref="E49:E52"/>
    <mergeCell ref="D49:D52"/>
    <mergeCell ref="C49:C52"/>
    <mergeCell ref="B49:B52"/>
    <mergeCell ref="K49:K52"/>
    <mergeCell ref="J49:J52"/>
    <mergeCell ref="I49:I52"/>
    <mergeCell ref="H49:H52"/>
    <mergeCell ref="G49:G52"/>
    <mergeCell ref="P49:P52"/>
    <mergeCell ref="O49:O52"/>
    <mergeCell ref="N49:N52"/>
    <mergeCell ref="M49:M52"/>
    <mergeCell ref="L49:L52"/>
    <mergeCell ref="U49:U52"/>
    <mergeCell ref="T49:T52"/>
    <mergeCell ref="S49:S52"/>
    <mergeCell ref="R49:R52"/>
    <mergeCell ref="Q49:Q52"/>
    <mergeCell ref="T36:T39"/>
    <mergeCell ref="S36:S39"/>
    <mergeCell ref="M40:M42"/>
    <mergeCell ref="C36:C39"/>
    <mergeCell ref="B36:B39"/>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D36:D39"/>
    <mergeCell ref="U36:U39"/>
    <mergeCell ref="O36:O39"/>
    <mergeCell ref="N36:N39"/>
    <mergeCell ref="K36:K39"/>
    <mergeCell ref="L36:L39"/>
    <mergeCell ref="M36:M39"/>
    <mergeCell ref="J36:J39"/>
    <mergeCell ref="I36:I39"/>
    <mergeCell ref="X36:X39"/>
    <mergeCell ref="Y36:Y39"/>
    <mergeCell ref="Z36:Z39"/>
    <mergeCell ref="AA36:AA39"/>
    <mergeCell ref="AB36:AB39"/>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U33:U35"/>
    <mergeCell ref="T33:T35"/>
    <mergeCell ref="N40:N42"/>
    <mergeCell ref="O40:O42"/>
    <mergeCell ref="P40:P42"/>
    <mergeCell ref="Q40:Q42"/>
    <mergeCell ref="R40:R42"/>
    <mergeCell ref="AE40:AE42"/>
    <mergeCell ref="AC40:AC42"/>
    <mergeCell ref="AD40:AD42"/>
    <mergeCell ref="Y40:Y42"/>
    <mergeCell ref="Z40:Z42"/>
    <mergeCell ref="AA40:AA42"/>
    <mergeCell ref="AB40:AB42"/>
    <mergeCell ref="B40:B42"/>
    <mergeCell ref="C40:C42"/>
    <mergeCell ref="D40:D42"/>
    <mergeCell ref="E40:E42"/>
    <mergeCell ref="F40:F42"/>
    <mergeCell ref="G40:G42"/>
    <mergeCell ref="H40:H42"/>
    <mergeCell ref="H36:H39"/>
    <mergeCell ref="G36:G39"/>
    <mergeCell ref="F36:F39"/>
    <mergeCell ref="I40:I42"/>
    <mergeCell ref="J40:J42"/>
    <mergeCell ref="K40:K42"/>
    <mergeCell ref="L40:L42"/>
    <mergeCell ref="X40:X42"/>
    <mergeCell ref="AE36:AE39"/>
    <mergeCell ref="AC36:AC39"/>
    <mergeCell ref="E36:E39"/>
    <mergeCell ref="AX29:AX31"/>
    <mergeCell ref="F29:F31"/>
    <mergeCell ref="E29:E31"/>
    <mergeCell ref="I29:I31"/>
    <mergeCell ref="J29:J31"/>
    <mergeCell ref="K29:K31"/>
    <mergeCell ref="L29:L31"/>
    <mergeCell ref="M29:M31"/>
    <mergeCell ref="N29:N31"/>
    <mergeCell ref="O29:O31"/>
    <mergeCell ref="P29:P31"/>
    <mergeCell ref="Q29:Q31"/>
    <mergeCell ref="R29:R31"/>
    <mergeCell ref="S29:S31"/>
    <mergeCell ref="AA29:AA31"/>
    <mergeCell ref="AB29:AB31"/>
    <mergeCell ref="AD29:AD31"/>
    <mergeCell ref="AC29:AC31"/>
    <mergeCell ref="AE29:AE31"/>
    <mergeCell ref="T29:T31"/>
    <mergeCell ref="U29:U31"/>
    <mergeCell ref="J23:J25"/>
    <mergeCell ref="K23:K25"/>
    <mergeCell ref="M33:M35"/>
    <mergeCell ref="L33:L35"/>
    <mergeCell ref="K33:K35"/>
    <mergeCell ref="J33:J35"/>
    <mergeCell ref="S33:S35"/>
    <mergeCell ref="R33:R35"/>
    <mergeCell ref="Q33:Q35"/>
    <mergeCell ref="P33:P35"/>
    <mergeCell ref="O33:O35"/>
    <mergeCell ref="D33:D35"/>
    <mergeCell ref="C33:C35"/>
    <mergeCell ref="B33:B35"/>
    <mergeCell ref="E33:E35"/>
    <mergeCell ref="AV29:AV31"/>
    <mergeCell ref="AW29:AW31"/>
    <mergeCell ref="I33:I35"/>
    <mergeCell ref="H33:H35"/>
    <mergeCell ref="G33:G35"/>
    <mergeCell ref="F33:F35"/>
    <mergeCell ref="N33:N35"/>
    <mergeCell ref="AE33:AE35"/>
    <mergeCell ref="AD33:AD35"/>
    <mergeCell ref="AC33:AC35"/>
    <mergeCell ref="AB33:AB35"/>
    <mergeCell ref="AA33:AA35"/>
    <mergeCell ref="Z33:Z35"/>
    <mergeCell ref="Y33:Y35"/>
    <mergeCell ref="X33:X35"/>
    <mergeCell ref="W33:W35"/>
    <mergeCell ref="V33:V35"/>
    <mergeCell ref="AC26:AC28"/>
    <mergeCell ref="AX23:AX25"/>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AE26:AE28"/>
    <mergeCell ref="AX26:AX28"/>
    <mergeCell ref="AW26:AW28"/>
    <mergeCell ref="AV26:AV28"/>
    <mergeCell ref="AA23:AA25"/>
    <mergeCell ref="AB23:AB25"/>
    <mergeCell ref="AD26:AD28"/>
    <mergeCell ref="AC23:AC25"/>
    <mergeCell ref="AE23:AE25"/>
    <mergeCell ref="AD23:AD25"/>
    <mergeCell ref="S26:S28"/>
    <mergeCell ref="T26:T28"/>
    <mergeCell ref="U26:U28"/>
    <mergeCell ref="D29:D31"/>
    <mergeCell ref="C29:C31"/>
    <mergeCell ref="B29:B31"/>
    <mergeCell ref="G29:G31"/>
    <mergeCell ref="H29:H31"/>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H26:H28"/>
    <mergeCell ref="I26:I28"/>
    <mergeCell ref="J26:J28"/>
    <mergeCell ref="K26:K28"/>
    <mergeCell ref="L26:L28"/>
    <mergeCell ref="M26:M28"/>
    <mergeCell ref="Z29:Z31"/>
    <mergeCell ref="W29:W31"/>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T23:T25"/>
    <mergeCell ref="U23:U25"/>
    <mergeCell ref="B23:B25"/>
    <mergeCell ref="C23:C25"/>
    <mergeCell ref="D23:D25"/>
    <mergeCell ref="E23:E25"/>
    <mergeCell ref="AL17:AL18"/>
    <mergeCell ref="AK17:AK18"/>
    <mergeCell ref="B17:B18"/>
    <mergeCell ref="C17:C18"/>
    <mergeCell ref="D17:D18"/>
    <mergeCell ref="E17:E18"/>
    <mergeCell ref="F17:F18"/>
    <mergeCell ref="G17:G18"/>
    <mergeCell ref="H17:H18"/>
    <mergeCell ref="I17:I18"/>
    <mergeCell ref="J17:J18"/>
    <mergeCell ref="K17:K18"/>
    <mergeCell ref="L17:L18"/>
    <mergeCell ref="M17:M18"/>
    <mergeCell ref="N17:N18"/>
    <mergeCell ref="AJ17:AJ18"/>
    <mergeCell ref="AI17:AI18"/>
    <mergeCell ref="AH17:AH18"/>
    <mergeCell ref="AG17:AG18"/>
    <mergeCell ref="AF17:AF18"/>
    <mergeCell ref="Z17:Z18"/>
    <mergeCell ref="AA17:AA18"/>
    <mergeCell ref="AB17:AB18"/>
    <mergeCell ref="AC17:AC18"/>
    <mergeCell ref="AD17:AD18"/>
    <mergeCell ref="S17:S18"/>
    <mergeCell ref="T17:T18"/>
    <mergeCell ref="U17:U18"/>
    <mergeCell ref="V17:V18"/>
    <mergeCell ref="W17:W18"/>
    <mergeCell ref="X17:X18"/>
    <mergeCell ref="Y17:Y18"/>
    <mergeCell ref="J55:J57"/>
    <mergeCell ref="I55:I57"/>
    <mergeCell ref="H55:H57"/>
    <mergeCell ref="G55:G57"/>
    <mergeCell ref="F55:F57"/>
    <mergeCell ref="O55:O57"/>
    <mergeCell ref="N55:N57"/>
    <mergeCell ref="M55:M57"/>
    <mergeCell ref="L55:L57"/>
    <mergeCell ref="K55:K57"/>
    <mergeCell ref="P55:P57"/>
    <mergeCell ref="Y55:Y57"/>
    <mergeCell ref="L23:L25"/>
    <mergeCell ref="M23:M25"/>
    <mergeCell ref="G23:G25"/>
    <mergeCell ref="H23:H25"/>
    <mergeCell ref="I23:I25"/>
    <mergeCell ref="F23:F25"/>
    <mergeCell ref="V26:V28"/>
    <mergeCell ref="W26:W28"/>
    <mergeCell ref="N26:N28"/>
    <mergeCell ref="O26:O28"/>
    <mergeCell ref="P26:P28"/>
    <mergeCell ref="Q26:Q28"/>
    <mergeCell ref="R26:R28"/>
    <mergeCell ref="N58:N59"/>
    <mergeCell ref="O58:O59"/>
    <mergeCell ref="P58:P59"/>
    <mergeCell ref="G58:G59"/>
    <mergeCell ref="H58:H59"/>
    <mergeCell ref="I58:I59"/>
    <mergeCell ref="J58:J59"/>
    <mergeCell ref="K58:K59"/>
    <mergeCell ref="B58:B59"/>
    <mergeCell ref="C58:C59"/>
    <mergeCell ref="D58:D59"/>
    <mergeCell ref="E58:E59"/>
    <mergeCell ref="F58:F59"/>
    <mergeCell ref="AD58:AD59"/>
    <mergeCell ref="AD55:AD57"/>
    <mergeCell ref="AC55:AC57"/>
    <mergeCell ref="AC58:AC59"/>
    <mergeCell ref="X55:X57"/>
    <mergeCell ref="W55:W57"/>
    <mergeCell ref="V55:V57"/>
    <mergeCell ref="U55:U57"/>
    <mergeCell ref="AA58:AA59"/>
    <mergeCell ref="AB58:AB59"/>
    <mergeCell ref="AB55:AB57"/>
    <mergeCell ref="AA55:AA57"/>
    <mergeCell ref="Z55:Z57"/>
    <mergeCell ref="V58:V59"/>
    <mergeCell ref="W58:W59"/>
    <mergeCell ref="X58:X59"/>
    <mergeCell ref="Y58:Y59"/>
    <mergeCell ref="E55:E57"/>
    <mergeCell ref="Q58:Q59"/>
    <mergeCell ref="AV58:AV59"/>
    <mergeCell ref="AX55:AX57"/>
    <mergeCell ref="AW55:AW57"/>
    <mergeCell ref="AV55:AV57"/>
    <mergeCell ref="AE55:AE57"/>
    <mergeCell ref="AV71:AV74"/>
    <mergeCell ref="AW71:AW74"/>
    <mergeCell ref="AX71:AX74"/>
    <mergeCell ref="AV75:AV76"/>
    <mergeCell ref="AW75:AW76"/>
    <mergeCell ref="AX75:AX76"/>
    <mergeCell ref="D71:D74"/>
    <mergeCell ref="C71:C74"/>
    <mergeCell ref="B71:B74"/>
    <mergeCell ref="I71:I74"/>
    <mergeCell ref="H71:H74"/>
    <mergeCell ref="G71:G74"/>
    <mergeCell ref="F71:F74"/>
    <mergeCell ref="E71:E74"/>
    <mergeCell ref="N71:N74"/>
    <mergeCell ref="M71:M74"/>
    <mergeCell ref="L71:L74"/>
    <mergeCell ref="K71:K74"/>
    <mergeCell ref="J71:J74"/>
    <mergeCell ref="S71:S74"/>
    <mergeCell ref="R71:R74"/>
    <mergeCell ref="Q71:Q74"/>
    <mergeCell ref="P71:P74"/>
    <mergeCell ref="O71:O74"/>
    <mergeCell ref="X71:X74"/>
    <mergeCell ref="L58:L59"/>
    <mergeCell ref="M58:M59"/>
    <mergeCell ref="Y75:Y76"/>
    <mergeCell ref="Z75:Z76"/>
    <mergeCell ref="AA75:AA76"/>
    <mergeCell ref="AB75:AB76"/>
    <mergeCell ref="AE71:AE74"/>
    <mergeCell ref="AD71:AD74"/>
    <mergeCell ref="AC71:AC74"/>
    <mergeCell ref="AB71:AB74"/>
    <mergeCell ref="AA71:AA74"/>
    <mergeCell ref="Z71:Z74"/>
    <mergeCell ref="Y71:Y74"/>
    <mergeCell ref="T75:T76"/>
    <mergeCell ref="U75:U76"/>
    <mergeCell ref="V75:V76"/>
    <mergeCell ref="W75:W76"/>
    <mergeCell ref="X75:X76"/>
    <mergeCell ref="O75:O76"/>
    <mergeCell ref="P75:P76"/>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AB68:AB70"/>
    <mergeCell ref="AV68:AV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H68:H70"/>
    <mergeCell ref="I68:I70"/>
    <mergeCell ref="J68:J70"/>
    <mergeCell ref="K68:K70"/>
    <mergeCell ref="B68:B70"/>
    <mergeCell ref="C68:C70"/>
    <mergeCell ref="D68:D70"/>
    <mergeCell ref="E68:E70"/>
    <mergeCell ref="F68:F70"/>
    <mergeCell ref="AB66:AB67"/>
    <mergeCell ref="AC66:AC67"/>
    <mergeCell ref="AD66:AD67"/>
    <mergeCell ref="AE68:AE70"/>
    <mergeCell ref="AC68:AC70"/>
    <mergeCell ref="AD68:AD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Y80:Y81"/>
    <mergeCell ref="Z80:Z81"/>
    <mergeCell ref="AA80:AA81"/>
    <mergeCell ref="AB80:AB81"/>
    <mergeCell ref="S80:S81"/>
    <mergeCell ref="T80:T81"/>
    <mergeCell ref="U80:U81"/>
    <mergeCell ref="V80:V81"/>
    <mergeCell ref="W80:W81"/>
    <mergeCell ref="G80:G81"/>
    <mergeCell ref="H80:H81"/>
    <mergeCell ref="I80:I81"/>
    <mergeCell ref="J80:J81"/>
    <mergeCell ref="K80:K81"/>
    <mergeCell ref="B80:B81"/>
    <mergeCell ref="C80:C81"/>
    <mergeCell ref="D80:D81"/>
    <mergeCell ref="E80:E81"/>
    <mergeCell ref="F80:F81"/>
    <mergeCell ref="AX78:AX79"/>
    <mergeCell ref="AW78:AW79"/>
    <mergeCell ref="AV78:AV79"/>
    <mergeCell ref="AV80:AV81"/>
    <mergeCell ref="AW80:AW81"/>
    <mergeCell ref="AX80:AX81"/>
    <mergeCell ref="AE78:AE79"/>
    <mergeCell ref="AE80:AE81"/>
    <mergeCell ref="L80:L81"/>
    <mergeCell ref="M80:M81"/>
    <mergeCell ref="N80:N81"/>
    <mergeCell ref="O80:O81"/>
    <mergeCell ref="P80:P81"/>
    <mergeCell ref="Q80:Q81"/>
    <mergeCell ref="R80:R81"/>
    <mergeCell ref="G95:G96"/>
    <mergeCell ref="H95:H96"/>
    <mergeCell ref="I95:I96"/>
    <mergeCell ref="J95:J96"/>
    <mergeCell ref="K95:K96"/>
    <mergeCell ref="T95:T96"/>
    <mergeCell ref="S88:S92"/>
    <mergeCell ref="R88:R92"/>
    <mergeCell ref="Q88:Q92"/>
    <mergeCell ref="P88:P92"/>
    <mergeCell ref="Z88:Z92"/>
    <mergeCell ref="Y88:Y92"/>
    <mergeCell ref="X88:X92"/>
    <mergeCell ref="W88:W92"/>
    <mergeCell ref="X85:X87"/>
    <mergeCell ref="Y85:Y87"/>
    <mergeCell ref="X80:X81"/>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T93:T94"/>
    <mergeCell ref="U93:U94"/>
    <mergeCell ref="V93:V94"/>
    <mergeCell ref="P93:P94"/>
    <mergeCell ref="Q93:Q94"/>
    <mergeCell ref="R85:R87"/>
    <mergeCell ref="S85:S87"/>
    <mergeCell ref="T85:T87"/>
    <mergeCell ref="U85:U87"/>
    <mergeCell ref="L85:L87"/>
    <mergeCell ref="M85:M87"/>
    <mergeCell ref="N85:N87"/>
    <mergeCell ref="O85:O87"/>
    <mergeCell ref="P85:P87"/>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C88:C92"/>
    <mergeCell ref="B88:B92"/>
    <mergeCell ref="AE93:AE94"/>
    <mergeCell ref="AC93:AC94"/>
    <mergeCell ref="AD93:AD94"/>
    <mergeCell ref="H88:H92"/>
    <mergeCell ref="G88:G92"/>
    <mergeCell ref="F88:F92"/>
    <mergeCell ref="E88:E92"/>
    <mergeCell ref="D88:D92"/>
    <mergeCell ref="U88:U92"/>
    <mergeCell ref="O88:O92"/>
    <mergeCell ref="N88:N92"/>
    <mergeCell ref="J88:J92"/>
    <mergeCell ref="I88:I92"/>
    <mergeCell ref="K88:K92"/>
    <mergeCell ref="L88:L92"/>
    <mergeCell ref="M88:M92"/>
    <mergeCell ref="T88:T92"/>
    <mergeCell ref="B93:B94"/>
    <mergeCell ref="C93:C94"/>
    <mergeCell ref="L93:L94"/>
    <mergeCell ref="M93:M94"/>
    <mergeCell ref="N93:N94"/>
    <mergeCell ref="O93:O94"/>
    <mergeCell ref="W93:W94"/>
    <mergeCell ref="X93:X94"/>
    <mergeCell ref="Y93:Y94"/>
    <mergeCell ref="R93:R94"/>
    <mergeCell ref="S93:S94"/>
    <mergeCell ref="A85:A96"/>
    <mergeCell ref="AV85:AV87"/>
    <mergeCell ref="AW85:AW87"/>
    <mergeCell ref="AX85:AX87"/>
    <mergeCell ref="AE85:AE87"/>
    <mergeCell ref="AD85:AD87"/>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M95:M96"/>
    <mergeCell ref="N95:N96"/>
    <mergeCell ref="O95:O96"/>
    <mergeCell ref="L100:L102"/>
    <mergeCell ref="M100:M102"/>
    <mergeCell ref="N100:N102"/>
    <mergeCell ref="O100:O102"/>
    <mergeCell ref="Q100:Q102"/>
    <mergeCell ref="P100:P102"/>
    <mergeCell ref="G100:G102"/>
    <mergeCell ref="H100:H102"/>
    <mergeCell ref="I100:I102"/>
    <mergeCell ref="J100:J102"/>
    <mergeCell ref="K100:K102"/>
    <mergeCell ref="B100:B10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O98:O99"/>
    <mergeCell ref="P98:P99"/>
    <mergeCell ref="Q98:Q99"/>
    <mergeCell ref="R98:R99"/>
    <mergeCell ref="S98:S99"/>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Y110:Y113"/>
    <mergeCell ref="Z110:Z113"/>
    <mergeCell ref="AA110:AA113"/>
    <mergeCell ref="AB110:AB113"/>
    <mergeCell ref="S110:S113"/>
    <mergeCell ref="T110:T113"/>
    <mergeCell ref="U110:U113"/>
    <mergeCell ref="V110:V113"/>
    <mergeCell ref="W110:W113"/>
    <mergeCell ref="N110:N113"/>
    <mergeCell ref="O110:O113"/>
    <mergeCell ref="P110:P113"/>
    <mergeCell ref="Q110:Q113"/>
    <mergeCell ref="R110:R113"/>
    <mergeCell ref="M114:M117"/>
    <mergeCell ref="B110:B113"/>
    <mergeCell ref="C110:C113"/>
    <mergeCell ref="D110:D113"/>
    <mergeCell ref="E110:E113"/>
    <mergeCell ref="F110:F113"/>
    <mergeCell ref="G110:G113"/>
    <mergeCell ref="H110:H113"/>
    <mergeCell ref="I110:I113"/>
    <mergeCell ref="J110:J113"/>
    <mergeCell ref="K110:K113"/>
    <mergeCell ref="L110:L113"/>
    <mergeCell ref="M110:M113"/>
    <mergeCell ref="H114:H117"/>
    <mergeCell ref="I114:I117"/>
    <mergeCell ref="J114:J117"/>
    <mergeCell ref="K114:K117"/>
    <mergeCell ref="L114:L117"/>
    <mergeCell ref="AV114:AV117"/>
    <mergeCell ref="AW114:AW117"/>
    <mergeCell ref="AX114:AX117"/>
    <mergeCell ref="N114:N117"/>
    <mergeCell ref="O114:O117"/>
    <mergeCell ref="P114:P117"/>
    <mergeCell ref="Q114:Q117"/>
    <mergeCell ref="R114:R117"/>
    <mergeCell ref="S114:S117"/>
    <mergeCell ref="T114:T117"/>
    <mergeCell ref="U114:U117"/>
    <mergeCell ref="V114:V117"/>
    <mergeCell ref="W114:W117"/>
    <mergeCell ref="X114:X117"/>
    <mergeCell ref="Y114:Y117"/>
    <mergeCell ref="Z114:Z117"/>
    <mergeCell ref="B118:B119"/>
    <mergeCell ref="AA114:AA117"/>
    <mergeCell ref="AB114:AB117"/>
    <mergeCell ref="AC114:AC117"/>
    <mergeCell ref="AD114:AD117"/>
    <mergeCell ref="AE114:AE117"/>
    <mergeCell ref="B114:B117"/>
    <mergeCell ref="C114:C117"/>
    <mergeCell ref="D114:D117"/>
    <mergeCell ref="E114:E117"/>
    <mergeCell ref="F114:F117"/>
    <mergeCell ref="G114:G117"/>
    <mergeCell ref="D118:D119"/>
    <mergeCell ref="E118:E119"/>
    <mergeCell ref="F118:F119"/>
    <mergeCell ref="G118:G119"/>
    <mergeCell ref="Q118:Q119"/>
    <mergeCell ref="P118:P119"/>
    <mergeCell ref="M118:M119"/>
    <mergeCell ref="N118:N119"/>
    <mergeCell ref="AE118:AE119"/>
    <mergeCell ref="AD118:AD119"/>
    <mergeCell ref="S118:S119"/>
    <mergeCell ref="T118:T119"/>
    <mergeCell ref="U118:U119"/>
    <mergeCell ref="V118:V119"/>
    <mergeCell ref="W118:W119"/>
    <mergeCell ref="X118:X119"/>
    <mergeCell ref="Y118:Y119"/>
    <mergeCell ref="Z118:Z119"/>
    <mergeCell ref="AA118:AA119"/>
    <mergeCell ref="AB118:AB119"/>
    <mergeCell ref="AC118:AC119"/>
    <mergeCell ref="H118:H119"/>
    <mergeCell ref="I118:I119"/>
    <mergeCell ref="AS105:AS108"/>
    <mergeCell ref="AT105:AT108"/>
    <mergeCell ref="AL105:AL108"/>
    <mergeCell ref="AS12:AT12"/>
    <mergeCell ref="AK12:AL12"/>
    <mergeCell ref="AE12:AE13"/>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K118:K119"/>
    <mergeCell ref="L118:L119"/>
    <mergeCell ref="O118:O119"/>
    <mergeCell ref="R118:R119"/>
    <mergeCell ref="AQ105:AQ108"/>
    <mergeCell ref="AR105:AR108"/>
    <mergeCell ref="AV105:AV108"/>
    <mergeCell ref="AW105:AW108"/>
    <mergeCell ref="AX105:AX108"/>
    <mergeCell ref="AC105:AC108"/>
    <mergeCell ref="AK105:AK108"/>
    <mergeCell ref="AF61:AF62"/>
    <mergeCell ref="AG61:AG62"/>
    <mergeCell ref="AH61:AH62"/>
    <mergeCell ref="AI61:AI62"/>
    <mergeCell ref="AJ61:AJ62"/>
    <mergeCell ref="AL61:AL62"/>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C118:C119"/>
    <mergeCell ref="S105:S108"/>
    <mergeCell ref="Y105:Y108"/>
    <mergeCell ref="Z105:Z108"/>
    <mergeCell ref="AA105:AA108"/>
    <mergeCell ref="AB105:AB108"/>
    <mergeCell ref="AD105:AD108"/>
    <mergeCell ref="A55:A59"/>
    <mergeCell ref="A33:A42"/>
    <mergeCell ref="A23:A31"/>
    <mergeCell ref="A49:A53"/>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A66:A76"/>
    <mergeCell ref="A98:A103"/>
    <mergeCell ref="AF105:AF108"/>
    <mergeCell ref="AG105:AG108"/>
    <mergeCell ref="AH105:AH108"/>
    <mergeCell ref="AI105:AI108"/>
    <mergeCell ref="AJ105:AJ108"/>
    <mergeCell ref="AN105:AN108"/>
    <mergeCell ref="AP105:AP108"/>
    <mergeCell ref="AV1:AX2"/>
    <mergeCell ref="B6:AX6"/>
    <mergeCell ref="A1:C2"/>
    <mergeCell ref="U12:Z12"/>
    <mergeCell ref="AA12:AD12"/>
    <mergeCell ref="A12:A13"/>
    <mergeCell ref="B12:B13"/>
    <mergeCell ref="C12:C13"/>
    <mergeCell ref="D12:E12"/>
    <mergeCell ref="G12:G13"/>
    <mergeCell ref="H12:I12"/>
    <mergeCell ref="E1:AR1"/>
    <mergeCell ref="E2:AR2"/>
    <mergeCell ref="A4:B4"/>
    <mergeCell ref="C4:E4"/>
    <mergeCell ref="AB61:AB62"/>
    <mergeCell ref="AA61:AA62"/>
    <mergeCell ref="B61:B62"/>
    <mergeCell ref="Q61:Q62"/>
    <mergeCell ref="R61:R62"/>
    <mergeCell ref="Z61:Z62"/>
    <mergeCell ref="Y61:Y62"/>
    <mergeCell ref="X61:X62"/>
    <mergeCell ref="W61:W62"/>
    <mergeCell ref="V61:V62"/>
    <mergeCell ref="AE61:AE62"/>
    <mergeCell ref="AD61:AD62"/>
    <mergeCell ref="AC61:AC62"/>
    <mergeCell ref="S61:S62"/>
    <mergeCell ref="P61:P62"/>
    <mergeCell ref="AX58:AX59"/>
    <mergeCell ref="AW58:AW59"/>
  </mergeCells>
  <phoneticPr fontId="15" type="noConversion"/>
  <hyperlinks>
    <hyperlink ref="D15:E15" location="Ficha1!A1" display="Ficha1!A1" xr:uid="{00000000-0004-0000-0000-000000000000}"/>
    <hyperlink ref="D16:E16" location="Ficha1!A1" display="Ficha1!A1" xr:uid="{00000000-0004-0000-0000-000001000000}"/>
    <hyperlink ref="D55:E55" location="Ficha1!A1" display="Ficha1!A1" xr:uid="{00000000-0004-0000-0000-000003000000}"/>
    <hyperlink ref="D78:E78" location="Ficha1!A1" display="Ficha1!A1" xr:uid="{00000000-0004-0000-0000-000005000000}"/>
    <hyperlink ref="D105:E105" location="Ficha1!A1" display="Ficha1!A1" xr:uid="{00000000-0004-0000-0000-000007000000}"/>
    <hyperlink ref="D85:E85" location="Ficha1!A1" display="Ficha1!A1" xr:uid="{00000000-0004-0000-0000-000008000000}"/>
    <hyperlink ref="D88:E88" location="Ficha1!A1" display="Ficha1!A1" xr:uid="{00000000-0004-0000-0000-000009000000}"/>
    <hyperlink ref="D93:E93" location="Ficha1!A1" display="Ficha1!A1" xr:uid="{00000000-0004-0000-0000-00000A000000}"/>
    <hyperlink ref="D110:E110" location="Ficha1!A1" display="Ficha1!A1" xr:uid="{00000000-0004-0000-0000-00000C000000}"/>
    <hyperlink ref="D117:E117" location="Ficha2!A1" display="Ficha2!A1" xr:uid="{00000000-0004-0000-0000-00000D000000}"/>
    <hyperlink ref="D23:E23" location="Ficha1!A1" display="Ficha1!A1" xr:uid="{00000000-0004-0000-0000-00000F000000}"/>
    <hyperlink ref="D26:E26" location="Ficha1!A1" display="Ficha1!A1" xr:uid="{00000000-0004-0000-0000-000010000000}"/>
    <hyperlink ref="D31:E31" location="Ficha1!A1" display="Ficha1!A1" xr:uid="{00000000-0004-0000-0000-000011000000}"/>
    <hyperlink ref="D36:E36" location="Ficha1!A1" display="Ficha1!A1" xr:uid="{00000000-0004-0000-0000-000012000000}"/>
    <hyperlink ref="D33:E33" location="Ficha1!A1" display="Ficha1!A1" xr:uid="{00000000-0004-0000-0000-000013000000}"/>
    <hyperlink ref="AS21" r:id="rId1" display="https://drive.google.com/drive/u/0/folders/1QxGUfzPpPxxj1zVq8U_8sqCSRrq0oeje" xr:uid="{90DBDF62-08F7-4555-A781-92913A65E10E}"/>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2"/>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3"/>
  <extLst>
    <ext xmlns:x14="http://schemas.microsoft.com/office/spreadsheetml/2009/9/main" uri="{78C0D931-6437-407d-A8EE-F0AAD7539E65}">
      <x14:conditionalFormattings>
        <x14:conditionalFormatting xmlns:xm="http://schemas.microsoft.com/office/excel/2006/main">
          <x14:cfRule type="expression" priority="392" id="{4B57CA0B-0565-4E17-896D-EF6B9C08581A}">
            <xm:f>OR(M15='\Users\Carlos\Documents\MYM\DE\[Ficha_Integral_del_Riesgo_u_Oportunidad D.E.       19-08-2020.xlsm]Datos'!#REF!,M15='\Users\Carlos\Documents\MYM\DE\[Ficha_Integral_del_Riesgo_u_Oportunidad D.E.       19-08-2020.xlsm]Datos'!#REF!)</xm:f>
            <x14:dxf>
              <fill>
                <patternFill>
                  <bgColor rgb="FF92D050"/>
                </patternFill>
              </fill>
            </x14:dxf>
          </x14:cfRule>
          <x14:cfRule type="expression" priority="393" id="{775354B7-9266-42C5-9D11-6A9343FFF152}">
            <xm:f>OR(M15='\Users\Carlos\Documents\MYM\DE\[Ficha_Integral_del_Riesgo_u_Oportunidad D.E.       19-08-2020.xlsm]Datos'!#REF!,M15='\Users\Carlos\Documents\MYM\DE\[Ficha_Integral_del_Riesgo_u_Oportunidad D.E.       19-08-2020.xlsm]Datos'!#REF!)</xm:f>
            <x14:dxf>
              <fill>
                <patternFill>
                  <bgColor rgb="FFFFFF00"/>
                </patternFill>
              </fill>
            </x14:dxf>
          </x14:cfRule>
          <x14:cfRule type="expression" priority="394" id="{37224532-18B9-4B5B-B00E-F9121D95DD48}">
            <xm:f>OR(M15='\Users\Carlos\Documents\MYM\DE\[Ficha_Integral_del_Riesgo_u_Oportunidad D.E.       19-08-2020.xlsm]Datos'!#REF!,M15='\Users\Carlos\Documents\MYM\DE\[Ficha_Integral_del_Riesgo_u_Oportunidad D.E.       19-08-2020.xlsm]Datos'!#REF!)</xm:f>
            <x14:dxf>
              <fill>
                <patternFill>
                  <bgColor rgb="FFFFC000"/>
                </patternFill>
              </fill>
            </x14:dxf>
          </x14:cfRule>
          <x14:cfRule type="expression" priority="395" id="{7956F912-3802-48E5-B762-E46CDBA935CB}">
            <xm:f>OR(M15='\Users\Carlos\Documents\MYM\DE\[Ficha_Integral_del_Riesgo_u_Oportunidad D.E.       19-08-2020.xlsm]Datos'!#REF!,M15='\Users\Carlos\Documents\MYM\DE\[Ficha_Integral_del_Riesgo_u_Oportunidad D.E.       19-08-2020.xlsm]Datos'!#REF!)</xm:f>
            <x14:dxf>
              <fill>
                <patternFill>
                  <bgColor rgb="FFFF0000"/>
                </patternFill>
              </fill>
            </x14:dxf>
          </x14:cfRule>
          <xm:sqref>M15:M17</xm:sqref>
        </x14:conditionalFormatting>
        <x14:conditionalFormatting xmlns:xm="http://schemas.microsoft.com/office/excel/2006/main">
          <x14:cfRule type="cellIs" priority="389" operator="equal" id="{680E21CC-3E77-47DA-9026-AE5EF24ECA05}">
            <xm:f>'\Users\Carlos\Documents\MYM\DE\[Ficha_Integral_del_Riesgo_u_Oportunidad D.E.       19-08-2020.xlsm]Datos'!#REF!</xm:f>
            <x14:dxf>
              <fill>
                <patternFill>
                  <bgColor rgb="FF92D050"/>
                </patternFill>
              </fill>
            </x14:dxf>
          </x14:cfRule>
          <x14:cfRule type="cellIs" priority="390" operator="equal" id="{486C9FE8-C71C-414A-8321-4F530269B578}">
            <xm:f>'\Users\Carlos\Documents\MYM\DE\[Ficha_Integral_del_Riesgo_u_Oportunidad D.E.       19-08-2020.xlsm]Datos'!#REF!</xm:f>
            <x14:dxf>
              <fill>
                <patternFill>
                  <bgColor rgb="FFFFFF00"/>
                </patternFill>
              </fill>
            </x14:dxf>
          </x14:cfRule>
          <x14:cfRule type="cellIs" priority="391" operator="equal" id="{2ABDBA8E-AA4E-4FA9-AC93-B26FB7C1A914}">
            <xm:f>'\Users\Carlos\Documents\MYM\DE\[Ficha_Integral_del_Riesgo_u_Oportunidad D.E.       19-08-2020.xlsm]Datos'!#REF!</xm:f>
            <x14:dxf>
              <fill>
                <patternFill>
                  <bgColor rgb="FFFF0000"/>
                </patternFill>
              </fill>
            </x14:dxf>
          </x14:cfRule>
          <xm:sqref>S15:S17</xm:sqref>
        </x14:conditionalFormatting>
        <x14:conditionalFormatting xmlns:xm="http://schemas.microsoft.com/office/excel/2006/main">
          <x14:cfRule type="cellIs" priority="386" operator="equal" id="{51E873E9-9888-4117-8672-F82169901D60}">
            <xm:f>'\Users\Carlos\Documents\MYM\DE\[Ficha_Integral_del_Riesgo_u_Oportunidad D.E.       19-08-2020.xlsm]Datos'!#REF!</xm:f>
            <x14:dxf>
              <fill>
                <patternFill>
                  <bgColor rgb="FF92D050"/>
                </patternFill>
              </fill>
            </x14:dxf>
          </x14:cfRule>
          <x14:cfRule type="cellIs" priority="387" operator="equal" id="{8BA659F4-C04F-406D-A6AB-28B33257B86F}">
            <xm:f>'\Users\Carlos\Documents\MYM\DE\[Ficha_Integral_del_Riesgo_u_Oportunidad D.E.       19-08-2020.xlsm]Datos'!#REF!</xm:f>
            <x14:dxf>
              <fill>
                <patternFill>
                  <bgColor rgb="FFFFFF00"/>
                </patternFill>
              </fill>
            </x14:dxf>
          </x14:cfRule>
          <x14:cfRule type="cellIs" priority="388" operator="equal" id="{D450872E-59AF-446D-8F91-D7327455BD8E}">
            <xm:f>'\Users\Carlos\Documents\MYM\DE\[Ficha_Integral_del_Riesgo_u_Oportunidad D.E.       19-08-2020.xlsm]Datos'!#REF!</xm:f>
            <x14:dxf>
              <fill>
                <patternFill>
                  <bgColor rgb="FFFF0000"/>
                </patternFill>
              </fill>
            </x14:dxf>
          </x14:cfRule>
          <xm:sqref>Y15:Y17</xm:sqref>
        </x14:conditionalFormatting>
        <x14:conditionalFormatting xmlns:xm="http://schemas.microsoft.com/office/excel/2006/main">
          <x14:cfRule type="expression" priority="382" id="{73C9CD73-99FA-485A-A354-E78DE0C75F94}">
            <xm:f>OR(AC15='\Users\Carlos\Documents\MYM\DE\[Ficha_Integral_del_Riesgo_u_Oportunidad D.E.       19-08-2020.xlsm]Datos'!#REF!,AC15='\Users\Carlos\Documents\MYM\DE\[Ficha_Integral_del_Riesgo_u_Oportunidad D.E.       19-08-2020.xlsm]Datos'!#REF!)</xm:f>
            <x14:dxf>
              <fill>
                <patternFill>
                  <bgColor rgb="FF92D050"/>
                </patternFill>
              </fill>
            </x14:dxf>
          </x14:cfRule>
          <x14:cfRule type="expression" priority="383" id="{FF9BF75E-2282-4CD0-B968-268329AB7724}">
            <xm:f>OR(AC15='\Users\Carlos\Documents\MYM\DE\[Ficha_Integral_del_Riesgo_u_Oportunidad D.E.       19-08-2020.xlsm]Datos'!#REF!,AC15='\Users\Carlos\Documents\MYM\DE\[Ficha_Integral_del_Riesgo_u_Oportunidad D.E.       19-08-2020.xlsm]Datos'!#REF!)</xm:f>
            <x14:dxf>
              <fill>
                <patternFill>
                  <bgColor rgb="FFFFFF00"/>
                </patternFill>
              </fill>
            </x14:dxf>
          </x14:cfRule>
          <x14:cfRule type="expression" priority="384" id="{052A08D8-D273-44F8-89AA-2277D029DDDF}">
            <xm:f>OR(AC15='\Users\Carlos\Documents\MYM\DE\[Ficha_Integral_del_Riesgo_u_Oportunidad D.E.       19-08-2020.xlsm]Datos'!#REF!,AC15='\Users\Carlos\Documents\MYM\DE\[Ficha_Integral_del_Riesgo_u_Oportunidad D.E.       19-08-2020.xlsm]Datos'!#REF!)</xm:f>
            <x14:dxf>
              <fill>
                <patternFill>
                  <bgColor rgb="FFFFC000"/>
                </patternFill>
              </fill>
            </x14:dxf>
          </x14:cfRule>
          <x14:cfRule type="expression" priority="385" id="{D79DF664-0FFE-41B3-BAE7-244BCDEFF3A7}">
            <xm:f>OR(AC15='\Users\Carlos\Documents\MYM\DE\[Ficha_Integral_del_Riesgo_u_Oportunidad D.E.       19-08-2020.xlsm]Datos'!#REF!,AC15='\Users\Carlos\Documents\MYM\DE\[Ficha_Integral_del_Riesgo_u_Oportunidad D.E.       19-08-2020.xlsm]Datos'!#REF!)</xm:f>
            <x14:dxf>
              <fill>
                <patternFill>
                  <bgColor rgb="FFFF0000"/>
                </patternFill>
              </fill>
            </x14:dxf>
          </x14:cfRule>
          <xm:sqref>AC15:AC17</xm:sqref>
        </x14:conditionalFormatting>
        <x14:conditionalFormatting xmlns:xm="http://schemas.microsoft.com/office/excel/2006/main">
          <x14:cfRule type="expression" priority="378" id="{2132F798-33BF-4081-8DD8-0D320E7C6FE3}">
            <xm:f>OR(M55='\Users\Carlos\Documents\GTH\[GTH - FICHA RIESGOS 2020.xlsm]Datos'!#REF!,M55='\Users\Carlos\Documents\GTH\[GTH - FICHA RIESGOS 2020.xlsm]Datos'!#REF!)</xm:f>
            <x14:dxf>
              <fill>
                <patternFill>
                  <bgColor rgb="FF92D050"/>
                </patternFill>
              </fill>
            </x14:dxf>
          </x14:cfRule>
          <x14:cfRule type="expression" priority="379" id="{42FE54B2-2E3B-47E9-AA75-558F259318D7}">
            <xm:f>OR(M55='\Users\Carlos\Documents\GTH\[GTH - FICHA RIESGOS 2020.xlsm]Datos'!#REF!,M55='\Users\Carlos\Documents\GTH\[GTH - FICHA RIESGOS 2020.xlsm]Datos'!#REF!)</xm:f>
            <x14:dxf>
              <fill>
                <patternFill>
                  <bgColor rgb="FFFFFF00"/>
                </patternFill>
              </fill>
            </x14:dxf>
          </x14:cfRule>
          <x14:cfRule type="expression" priority="380" id="{D0C1E2F8-7CCF-4CFC-A681-56EC985B1A77}">
            <xm:f>OR(M55='\Users\Carlos\Documents\GTH\[GTH - FICHA RIESGOS 2020.xlsm]Datos'!#REF!,M55='\Users\Carlos\Documents\GTH\[GTH - FICHA RIESGOS 2020.xlsm]Datos'!#REF!)</xm:f>
            <x14:dxf>
              <fill>
                <patternFill>
                  <bgColor rgb="FFFFC000"/>
                </patternFill>
              </fill>
            </x14:dxf>
          </x14:cfRule>
          <x14:cfRule type="expression" priority="381" id="{32029B72-EA0A-4BEC-8B20-CD4D293CB0C8}">
            <xm:f>OR(M55='\Users\Carlos\Documents\GTH\[GTH - FICHA RIESGOS 2020.xlsm]Datos'!#REF!,M55='\Users\Carlos\Documents\GTH\[GTH - FICHA RIESGOS 2020.xlsm]Datos'!#REF!)</xm:f>
            <x14:dxf>
              <fill>
                <patternFill>
                  <bgColor rgb="FFFF0000"/>
                </patternFill>
              </fill>
            </x14:dxf>
          </x14:cfRule>
          <xm:sqref>M55 M58</xm:sqref>
        </x14:conditionalFormatting>
        <x14:conditionalFormatting xmlns:xm="http://schemas.microsoft.com/office/excel/2006/main">
          <x14:cfRule type="cellIs" priority="375" operator="equal" id="{3017F885-C512-4382-9A85-83E039BD20D2}">
            <xm:f>'\Users\Carlos\Documents\GTH\[GTH - FICHA RIESGOS 2020.xlsm]Datos'!#REF!</xm:f>
            <x14:dxf>
              <fill>
                <patternFill>
                  <bgColor rgb="FF92D050"/>
                </patternFill>
              </fill>
            </x14:dxf>
          </x14:cfRule>
          <x14:cfRule type="cellIs" priority="376" operator="equal" id="{4B8200A7-90E9-41B7-A4C9-3EB5D18A684E}">
            <xm:f>'\Users\Carlos\Documents\GTH\[GTH - FICHA RIESGOS 2020.xlsm]Datos'!#REF!</xm:f>
            <x14:dxf>
              <fill>
                <patternFill>
                  <bgColor rgb="FFFFFF00"/>
                </patternFill>
              </fill>
            </x14:dxf>
          </x14:cfRule>
          <x14:cfRule type="cellIs" priority="377" operator="equal" id="{880D4280-1DFB-4512-86BE-6E5A8CCC13DC}">
            <xm:f>'\Users\Carlos\Documents\GTH\[GTH - FICHA RIESGOS 2020.xlsm]Datos'!#REF!</xm:f>
            <x14:dxf>
              <fill>
                <patternFill>
                  <bgColor rgb="FFFF0000"/>
                </patternFill>
              </fill>
            </x14:dxf>
          </x14:cfRule>
          <xm:sqref>S55 S58</xm:sqref>
        </x14:conditionalFormatting>
        <x14:conditionalFormatting xmlns:xm="http://schemas.microsoft.com/office/excel/2006/main">
          <x14:cfRule type="cellIs" priority="372" operator="equal" id="{A7604274-382A-4654-882C-035144593BA6}">
            <xm:f>'\Users\Carlos\Documents\GTH\[GTH - FICHA RIESGOS 2020.xlsm]Datos'!#REF!</xm:f>
            <x14:dxf>
              <fill>
                <patternFill>
                  <bgColor rgb="FF92D050"/>
                </patternFill>
              </fill>
            </x14:dxf>
          </x14:cfRule>
          <x14:cfRule type="cellIs" priority="373" operator="equal" id="{DF64A137-8F97-409E-852F-208F8742EF04}">
            <xm:f>'\Users\Carlos\Documents\GTH\[GTH - FICHA RIESGOS 2020.xlsm]Datos'!#REF!</xm:f>
            <x14:dxf>
              <fill>
                <patternFill>
                  <bgColor rgb="FFFFFF00"/>
                </patternFill>
              </fill>
            </x14:dxf>
          </x14:cfRule>
          <x14:cfRule type="cellIs" priority="374" operator="equal" id="{2C1840DA-9D72-4F08-B544-B280E5FE16BD}">
            <xm:f>'\Users\Carlos\Documents\GTH\[GTH - FICHA RIESGOS 2020.xlsm]Datos'!#REF!</xm:f>
            <x14:dxf>
              <fill>
                <patternFill>
                  <bgColor rgb="FFFF0000"/>
                </patternFill>
              </fill>
            </x14:dxf>
          </x14:cfRule>
          <xm:sqref>Y55 Y58</xm:sqref>
        </x14:conditionalFormatting>
        <x14:conditionalFormatting xmlns:xm="http://schemas.microsoft.com/office/excel/2006/main">
          <x14:cfRule type="expression" priority="368" id="{02E55D7A-0106-4614-8A87-625EB6D9402D}">
            <xm:f>OR(AC55='\Users\Carlos\Documents\GTH\[GTH - FICHA RIESGOS 2020.xlsm]Datos'!#REF!,AC55='\Users\Carlos\Documents\GTH\[GTH - FICHA RIESGOS 2020.xlsm]Datos'!#REF!)</xm:f>
            <x14:dxf>
              <fill>
                <patternFill>
                  <bgColor rgb="FF92D050"/>
                </patternFill>
              </fill>
            </x14:dxf>
          </x14:cfRule>
          <x14:cfRule type="expression" priority="369" id="{7DB1D830-35C8-4B38-861B-ABBCB0B16F65}">
            <xm:f>OR(AC55='\Users\Carlos\Documents\GTH\[GTH - FICHA RIESGOS 2020.xlsm]Datos'!#REF!,AC55='\Users\Carlos\Documents\GTH\[GTH - FICHA RIESGOS 2020.xlsm]Datos'!#REF!)</xm:f>
            <x14:dxf>
              <fill>
                <patternFill>
                  <bgColor rgb="FFFFFF00"/>
                </patternFill>
              </fill>
            </x14:dxf>
          </x14:cfRule>
          <x14:cfRule type="expression" priority="370" id="{86D9EA6C-A1EC-49E6-B01E-2D12B6FDD69A}">
            <xm:f>OR(AC55='\Users\Carlos\Documents\GTH\[GTH - FICHA RIESGOS 2020.xlsm]Datos'!#REF!,AC55='\Users\Carlos\Documents\GTH\[GTH - FICHA RIESGOS 2020.xlsm]Datos'!#REF!)</xm:f>
            <x14:dxf>
              <fill>
                <patternFill>
                  <bgColor rgb="FFFFC000"/>
                </patternFill>
              </fill>
            </x14:dxf>
          </x14:cfRule>
          <x14:cfRule type="expression" priority="371" id="{45906B2D-40F7-40BF-ABC6-5AAA20FCB805}">
            <xm:f>OR(AC55='\Users\Carlos\Documents\GTH\[GTH - FICHA RIESGOS 2020.xlsm]Datos'!#REF!,AC55='\Users\Carlos\Documents\GTH\[GTH - FICHA RIESGOS 2020.xlsm]Datos'!#REF!)</xm:f>
            <x14:dxf>
              <fill>
                <patternFill>
                  <bgColor rgb="FFFF0000"/>
                </patternFill>
              </fill>
            </x14:dxf>
          </x14:cfRule>
          <xm:sqref>AC55 AC58</xm:sqref>
        </x14:conditionalFormatting>
        <x14:conditionalFormatting xmlns:xm="http://schemas.microsoft.com/office/excel/2006/main">
          <x14:cfRule type="expression" priority="364" id="{7956C9DE-626B-47D3-B16A-9ED4D5107928}">
            <xm:f>OR(M78='\Users\Carlos\Documents\AJ\[AJ - FICHA RIESGOS 2020.xlsm]Datos'!#REF!,M78='\Users\Carlos\Documents\AJ\[AJ - FICHA RIESGOS 2020.xlsm]Datos'!#REF!)</xm:f>
            <x14:dxf>
              <fill>
                <patternFill>
                  <bgColor rgb="FF92D050"/>
                </patternFill>
              </fill>
            </x14:dxf>
          </x14:cfRule>
          <x14:cfRule type="expression" priority="365" id="{15A73DB5-3776-4770-9E51-CA1922F4854D}">
            <xm:f>OR(M78='\Users\Carlos\Documents\AJ\[AJ - FICHA RIESGOS 2020.xlsm]Datos'!#REF!,M78='\Users\Carlos\Documents\AJ\[AJ - FICHA RIESGOS 2020.xlsm]Datos'!#REF!)</xm:f>
            <x14:dxf>
              <fill>
                <patternFill>
                  <bgColor rgb="FFFFFF00"/>
                </patternFill>
              </fill>
            </x14:dxf>
          </x14:cfRule>
          <x14:cfRule type="expression" priority="366" id="{FFB0550C-E4DF-4A56-A03A-627A09B39FCE}">
            <xm:f>OR(M78='\Users\Carlos\Documents\AJ\[AJ - FICHA RIESGOS 2020.xlsm]Datos'!#REF!,M78='\Users\Carlos\Documents\AJ\[AJ - FICHA RIESGOS 2020.xlsm]Datos'!#REF!)</xm:f>
            <x14:dxf>
              <fill>
                <patternFill>
                  <bgColor rgb="FFFFC000"/>
                </patternFill>
              </fill>
            </x14:dxf>
          </x14:cfRule>
          <x14:cfRule type="expression" priority="367" id="{12A844E6-5C19-4BBB-9F5C-B8E6F15A1C4A}">
            <xm:f>OR(M78='\Users\Carlos\Documents\AJ\[AJ - FICHA RIESGOS 2020.xlsm]Datos'!#REF!,M78='\Users\Carlos\Documents\AJ\[AJ - FICHA RIESGOS 2020.xlsm]Datos'!#REF!)</xm:f>
            <x14:dxf>
              <fill>
                <patternFill>
                  <bgColor rgb="FFFF0000"/>
                </patternFill>
              </fill>
            </x14:dxf>
          </x14:cfRule>
          <xm:sqref>M78 M80</xm:sqref>
        </x14:conditionalFormatting>
        <x14:conditionalFormatting xmlns:xm="http://schemas.microsoft.com/office/excel/2006/main">
          <x14:cfRule type="cellIs" priority="361" operator="equal" id="{8DE4259F-0AE1-47FC-9F83-4500B037646C}">
            <xm:f>'\Users\Carlos\Documents\AJ\[AJ - FICHA RIESGOS 2020.xlsm]Datos'!#REF!</xm:f>
            <x14:dxf>
              <fill>
                <patternFill>
                  <bgColor rgb="FF92D050"/>
                </patternFill>
              </fill>
            </x14:dxf>
          </x14:cfRule>
          <x14:cfRule type="cellIs" priority="362" operator="equal" id="{B890DC5A-88D9-4936-AF0B-2E64D0694C1E}">
            <xm:f>'\Users\Carlos\Documents\AJ\[AJ - FICHA RIESGOS 2020.xlsm]Datos'!#REF!</xm:f>
            <x14:dxf>
              <fill>
                <patternFill>
                  <bgColor rgb="FFFFFF00"/>
                </patternFill>
              </fill>
            </x14:dxf>
          </x14:cfRule>
          <x14:cfRule type="cellIs" priority="363" operator="equal" id="{62A44D56-EAC9-426F-8A7D-32EDEE7196FF}">
            <xm:f>'\Users\Carlos\Documents\AJ\[AJ - FICHA RIESGOS 2020.xlsm]Datos'!#REF!</xm:f>
            <x14:dxf>
              <fill>
                <patternFill>
                  <bgColor rgb="FFFF0000"/>
                </patternFill>
              </fill>
            </x14:dxf>
          </x14:cfRule>
          <xm:sqref>S78 S80</xm:sqref>
        </x14:conditionalFormatting>
        <x14:conditionalFormatting xmlns:xm="http://schemas.microsoft.com/office/excel/2006/main">
          <x14:cfRule type="cellIs" priority="358" operator="equal" id="{50A04971-208D-415E-8DF8-FAEDD707F37B}">
            <xm:f>'\Users\Carlos\Documents\AJ\[AJ - FICHA RIESGOS 2020.xlsm]Datos'!#REF!</xm:f>
            <x14:dxf>
              <fill>
                <patternFill>
                  <bgColor rgb="FF92D050"/>
                </patternFill>
              </fill>
            </x14:dxf>
          </x14:cfRule>
          <x14:cfRule type="cellIs" priority="359" operator="equal" id="{0310385E-A899-4541-897B-65901D75A1F9}">
            <xm:f>'\Users\Carlos\Documents\AJ\[AJ - FICHA RIESGOS 2020.xlsm]Datos'!#REF!</xm:f>
            <x14:dxf>
              <fill>
                <patternFill>
                  <bgColor rgb="FFFFFF00"/>
                </patternFill>
              </fill>
            </x14:dxf>
          </x14:cfRule>
          <x14:cfRule type="cellIs" priority="360" operator="equal" id="{8002065A-D1FC-4DA1-A318-436AD9A03A1B}">
            <xm:f>'\Users\Carlos\Documents\AJ\[AJ - FICHA RIESGOS 2020.xlsm]Datos'!#REF!</xm:f>
            <x14:dxf>
              <fill>
                <patternFill>
                  <bgColor rgb="FFFF0000"/>
                </patternFill>
              </fill>
            </x14:dxf>
          </x14:cfRule>
          <xm:sqref>Y78 Y80</xm:sqref>
        </x14:conditionalFormatting>
        <x14:conditionalFormatting xmlns:xm="http://schemas.microsoft.com/office/excel/2006/main">
          <x14:cfRule type="expression" priority="354" id="{A5E02124-094B-4C5E-B41E-4812F5D20ECA}">
            <xm:f>OR(AC78='\Users\Carlos\Documents\AJ\[AJ - FICHA RIESGOS 2020.xlsm]Datos'!#REF!,AC78='\Users\Carlos\Documents\AJ\[AJ - FICHA RIESGOS 2020.xlsm]Datos'!#REF!)</xm:f>
            <x14:dxf>
              <fill>
                <patternFill>
                  <bgColor rgb="FF92D050"/>
                </patternFill>
              </fill>
            </x14:dxf>
          </x14:cfRule>
          <x14:cfRule type="expression" priority="355" id="{8C21B4BE-5AE6-4F00-8842-F1302AA0E840}">
            <xm:f>OR(AC78='\Users\Carlos\Documents\AJ\[AJ - FICHA RIESGOS 2020.xlsm]Datos'!#REF!,AC78='\Users\Carlos\Documents\AJ\[AJ - FICHA RIESGOS 2020.xlsm]Datos'!#REF!)</xm:f>
            <x14:dxf>
              <fill>
                <patternFill>
                  <bgColor rgb="FFFFFF00"/>
                </patternFill>
              </fill>
            </x14:dxf>
          </x14:cfRule>
          <x14:cfRule type="expression" priority="356" id="{DA573C0F-00CD-4A2F-A19C-0D19A61181E4}">
            <xm:f>OR(AC78='\Users\Carlos\Documents\AJ\[AJ - FICHA RIESGOS 2020.xlsm]Datos'!#REF!,AC78='\Users\Carlos\Documents\AJ\[AJ - FICHA RIESGOS 2020.xlsm]Datos'!#REF!)</xm:f>
            <x14:dxf>
              <fill>
                <patternFill>
                  <bgColor rgb="FFFFC000"/>
                </patternFill>
              </fill>
            </x14:dxf>
          </x14:cfRule>
          <x14:cfRule type="expression" priority="357" id="{897EE64A-E960-4B5F-B4D7-FEC40625D57B}">
            <xm:f>OR(AC78='\Users\Carlos\Documents\AJ\[AJ - FICHA RIESGOS 2020.xlsm]Datos'!#REF!,AC78='\Users\Carlos\Documents\AJ\[AJ - FICHA RIESGOS 2020.xlsm]Datos'!#REF!)</xm:f>
            <x14:dxf>
              <fill>
                <patternFill>
                  <bgColor rgb="FFFF0000"/>
                </patternFill>
              </fill>
            </x14:dxf>
          </x14:cfRule>
          <xm:sqref>AC78 AC80</xm:sqref>
        </x14:conditionalFormatting>
        <x14:conditionalFormatting xmlns:xm="http://schemas.microsoft.com/office/excel/2006/main">
          <x14:cfRule type="cellIs" priority="337" operator="equal" id="{5086E711-BEF4-4D17-B9A2-0415CF01F953}">
            <xm:f>'\Users\sandratc\Documents\INFO SOLICITUD MESAS DE TRABAJO\INFO PROCESOS\CI\[C.I. RIESGOS 29-07-19.xlsx]Datos'!#REF!</xm:f>
            <x14:dxf>
              <fill>
                <patternFill>
                  <bgColor rgb="FF92D050"/>
                </patternFill>
              </fill>
            </x14:dxf>
          </x14:cfRule>
          <x14:cfRule type="cellIs" priority="338" operator="equal" id="{01B3A0F3-93F0-4F90-B863-8F68A553C3A9}">
            <xm:f>'\Users\sandratc\Documents\INFO SOLICITUD MESAS DE TRABAJO\INFO PROCESOS\CI\[C.I. RIESGOS 29-07-19.xlsx]Datos'!#REF!</xm:f>
            <x14:dxf>
              <fill>
                <patternFill>
                  <bgColor rgb="FFFFFF00"/>
                </patternFill>
              </fill>
            </x14:dxf>
          </x14:cfRule>
          <x14:cfRule type="cellIs" priority="339" operator="equal" id="{0F0E0F1D-25D2-4944-BFFB-8BC2D1C566F5}">
            <xm:f>'\Users\sandratc\Documents\INFO SOLICITUD MESAS DE TRABAJO\INFO PROCESOS\CI\[C.I. RIESGOS 29-07-19.xlsx]Datos'!#REF!</xm:f>
            <x14:dxf>
              <fill>
                <patternFill>
                  <bgColor rgb="FFFF0000"/>
                </patternFill>
              </fill>
            </x14:dxf>
          </x14:cfRule>
          <xm:sqref>AC105</xm:sqref>
        </x14:conditionalFormatting>
        <x14:conditionalFormatting xmlns:xm="http://schemas.microsoft.com/office/excel/2006/main">
          <x14:cfRule type="cellIs" priority="347" operator="equal" id="{226FE9D0-8C48-4A82-8363-92DED942EAA8}">
            <xm:f>'\Users\sandratc\Documents\INFO SOLICITUD MESAS DE TRABAJO\INFO PROCESOS\CI\[C.I. RIESGOS 29-07-19.xlsx]Datos'!#REF!</xm:f>
            <x14:dxf>
              <fill>
                <patternFill>
                  <bgColor rgb="FF92D050"/>
                </patternFill>
              </fill>
            </x14:dxf>
          </x14:cfRule>
          <x14:cfRule type="cellIs" priority="348" operator="equal" id="{14551A4C-4D76-44F3-A9E4-44EFADF5B810}">
            <xm:f>'\Users\sandratc\Documents\INFO SOLICITUD MESAS DE TRABAJO\INFO PROCESOS\CI\[C.I. RIESGOS 29-07-19.xlsx]Datos'!#REF!</xm:f>
            <x14:dxf>
              <fill>
                <patternFill>
                  <bgColor rgb="FFFFFF00"/>
                </patternFill>
              </fill>
            </x14:dxf>
          </x14:cfRule>
          <x14:cfRule type="cellIs" priority="349" operator="equal" id="{9473CD21-5AD3-4173-B96B-8317A857F516}">
            <xm:f>'\Users\sandratc\Documents\INFO SOLICITUD MESAS DE TRABAJO\INFO PROCESOS\CI\[C.I. RIESGOS 29-07-19.xlsx]Datos'!#REF!</xm:f>
            <x14:dxf>
              <fill>
                <patternFill>
                  <bgColor rgb="FFFF0000"/>
                </patternFill>
              </fill>
            </x14:dxf>
          </x14:cfRule>
          <xm:sqref>S105</xm:sqref>
        </x14:conditionalFormatting>
        <x14:conditionalFormatting xmlns:xm="http://schemas.microsoft.com/office/excel/2006/main">
          <x14:cfRule type="cellIs" priority="344" operator="equal" id="{C694726B-7D8C-4092-9D95-4D9BED212EEB}">
            <xm:f>'\Users\sandratc\Documents\INFO SOLICITUD MESAS DE TRABAJO\INFO PROCESOS\CI\[C.I. RIESGOS 29-07-19.xlsx]Datos'!#REF!</xm:f>
            <x14:dxf>
              <fill>
                <patternFill>
                  <bgColor rgb="FF92D050"/>
                </patternFill>
              </fill>
            </x14:dxf>
          </x14:cfRule>
          <x14:cfRule type="cellIs" priority="345" operator="equal" id="{D2575514-EBC4-4BDF-8B2E-56479B69453F}">
            <xm:f>'\Users\sandratc\Documents\INFO SOLICITUD MESAS DE TRABAJO\INFO PROCESOS\CI\[C.I. RIESGOS 29-07-19.xlsx]Datos'!#REF!</xm:f>
            <x14:dxf>
              <fill>
                <patternFill>
                  <bgColor rgb="FFFFFF00"/>
                </patternFill>
              </fill>
            </x14:dxf>
          </x14:cfRule>
          <x14:cfRule type="cellIs" priority="346" operator="equal" id="{77969D1A-F90F-402F-9E1F-49BA66AF57A0}">
            <xm:f>'\Users\sandratc\Documents\INFO SOLICITUD MESAS DE TRABAJO\INFO PROCESOS\CI\[C.I. RIESGOS 29-07-19.xlsx]Datos'!#REF!</xm:f>
            <x14:dxf>
              <fill>
                <patternFill>
                  <bgColor rgb="FFFF0000"/>
                </patternFill>
              </fill>
            </x14:dxf>
          </x14:cfRule>
          <xm:sqref>Y105</xm:sqref>
        </x14:conditionalFormatting>
        <x14:conditionalFormatting xmlns:xm="http://schemas.microsoft.com/office/excel/2006/main">
          <x14:cfRule type="expression" priority="287" id="{FF0C2FBD-92E9-4067-864B-2152F6C52362}">
            <xm:f>OR(M110='\Users\Carlos\Documents\MYM\[V.3 MYM DEF. RIESGOS 18-08-2020.xlsx]Datos'!#REF!,M110='\Users\Carlos\Documents\MYM\[V.3 MYM DEF. RIESGOS 18-08-2020.xlsx]Datos'!#REF!)</xm:f>
            <x14:dxf>
              <fill>
                <patternFill>
                  <bgColor rgb="FF92D050"/>
                </patternFill>
              </fill>
            </x14:dxf>
          </x14:cfRule>
          <x14:cfRule type="expression" priority="288" id="{FD0B58C9-5731-4AE8-9852-796D45A05D4D}">
            <xm:f>OR(M110='\Users\Carlos\Documents\MYM\[V.3 MYM DEF. RIESGOS 18-08-2020.xlsx]Datos'!#REF!,M110='\Users\Carlos\Documents\MYM\[V.3 MYM DEF. RIESGOS 18-08-2020.xlsx]Datos'!#REF!)</xm:f>
            <x14:dxf>
              <fill>
                <patternFill>
                  <bgColor rgb="FFFFFF00"/>
                </patternFill>
              </fill>
            </x14:dxf>
          </x14:cfRule>
          <x14:cfRule type="expression" priority="289" id="{486379CA-A97F-4534-ABFA-C2099557D24C}">
            <xm:f>OR(M110='\Users\Carlos\Documents\MYM\[V.3 MYM DEF. RIESGOS 18-08-2020.xlsx]Datos'!#REF!,M110='\Users\Carlos\Documents\MYM\[V.3 MYM DEF. RIESGOS 18-08-2020.xlsx]Datos'!#REF!)</xm:f>
            <x14:dxf>
              <fill>
                <patternFill>
                  <bgColor rgb="FFFFC000"/>
                </patternFill>
              </fill>
            </x14:dxf>
          </x14:cfRule>
          <x14:cfRule type="expression" priority="290" id="{C901AF2D-1CA5-4811-87B0-EA6BF937A756}">
            <xm:f>OR(M110='\Users\Carlos\Documents\MYM\[V.3 MYM DEF. RIESGOS 18-08-2020.xlsx]Datos'!#REF!,M110='\Users\Carlos\Documents\MYM\[V.3 MYM DEF. RIESGOS 18-08-2020.xlsx]Datos'!#REF!)</xm:f>
            <x14:dxf>
              <fill>
                <patternFill>
                  <bgColor rgb="FFFF0000"/>
                </patternFill>
              </fill>
            </x14:dxf>
          </x14:cfRule>
          <xm:sqref>M110</xm:sqref>
        </x14:conditionalFormatting>
        <x14:conditionalFormatting xmlns:xm="http://schemas.microsoft.com/office/excel/2006/main">
          <x14:cfRule type="expression" priority="273" id="{4A9814FC-F554-4A2A-A8F6-82E42E4EDBDE}">
            <xm:f>OR(M114='\Users\Carlos\Documents\MYM\[V.3 MYM DEF. RIESGOS 18-08-2020.xlsx]Datos'!#REF!,M114='\Users\Carlos\Documents\MYM\[V.3 MYM DEF. RIESGOS 18-08-2020.xlsx]Datos'!#REF!)</xm:f>
            <x14:dxf>
              <fill>
                <patternFill>
                  <bgColor rgb="FF92D050"/>
                </patternFill>
              </fill>
            </x14:dxf>
          </x14:cfRule>
          <x14:cfRule type="expression" priority="274" id="{81E2D53C-1242-4A79-8051-0452618A6F31}">
            <xm:f>OR(M114='\Users\Carlos\Documents\MYM\[V.3 MYM DEF. RIESGOS 18-08-2020.xlsx]Datos'!#REF!,M114='\Users\Carlos\Documents\MYM\[V.3 MYM DEF. RIESGOS 18-08-2020.xlsx]Datos'!#REF!)</xm:f>
            <x14:dxf>
              <fill>
                <patternFill>
                  <bgColor rgb="FFFFFF00"/>
                </patternFill>
              </fill>
            </x14:dxf>
          </x14:cfRule>
          <x14:cfRule type="expression" priority="275" id="{2584C1CC-0FBB-42C6-9D40-90C81191BE26}">
            <xm:f>OR(M114='\Users\Carlos\Documents\MYM\[V.3 MYM DEF. RIESGOS 18-08-2020.xlsx]Datos'!#REF!,M114='\Users\Carlos\Documents\MYM\[V.3 MYM DEF. RIESGOS 18-08-2020.xlsx]Datos'!#REF!)</xm:f>
            <x14:dxf>
              <fill>
                <patternFill>
                  <bgColor rgb="FFFFC000"/>
                </patternFill>
              </fill>
            </x14:dxf>
          </x14:cfRule>
          <x14:cfRule type="expression" priority="276" id="{0232F625-691E-4A37-B1AA-75205430EAAD}">
            <xm:f>OR(M114='\Users\Carlos\Documents\MYM\[V.3 MYM DEF. RIESGOS 18-08-2020.xlsx]Datos'!#REF!,M114='\Users\Carlos\Documents\MYM\[V.3 MYM DEF. RIESGOS 18-08-2020.xlsx]Datos'!#REF!)</xm:f>
            <x14:dxf>
              <fill>
                <patternFill>
                  <bgColor rgb="FFFF0000"/>
                </patternFill>
              </fill>
            </x14:dxf>
          </x14:cfRule>
          <xm:sqref>M114</xm:sqref>
        </x14:conditionalFormatting>
        <x14:conditionalFormatting xmlns:xm="http://schemas.microsoft.com/office/excel/2006/main">
          <x14:cfRule type="expression" priority="269" id="{BA470E9B-3A51-4670-AB0C-D6EED5FD7298}">
            <xm:f>OR(M118='\Users\Carlos\Documents\MYM\[V.3 MYM DEF. RIESGOS 18-08-2020.xlsx]Datos'!#REF!,M118='\Users\Carlos\Documents\MYM\[V.3 MYM DEF. RIESGOS 18-08-2020.xlsx]Datos'!#REF!)</xm:f>
            <x14:dxf>
              <fill>
                <patternFill>
                  <bgColor rgb="FF92D050"/>
                </patternFill>
              </fill>
            </x14:dxf>
          </x14:cfRule>
          <x14:cfRule type="expression" priority="270" id="{96C56BE3-D83B-4EC9-BDBA-7349CB580AB9}">
            <xm:f>OR(M118='\Users\Carlos\Documents\MYM\[V.3 MYM DEF. RIESGOS 18-08-2020.xlsx]Datos'!#REF!,M118='\Users\Carlos\Documents\MYM\[V.3 MYM DEF. RIESGOS 18-08-2020.xlsx]Datos'!#REF!)</xm:f>
            <x14:dxf>
              <fill>
                <patternFill>
                  <bgColor rgb="FFFFFF00"/>
                </patternFill>
              </fill>
            </x14:dxf>
          </x14:cfRule>
          <x14:cfRule type="expression" priority="271" id="{4E51FC2D-D3D5-4935-9DE8-1892ED689DD2}">
            <xm:f>OR(M118='\Users\Carlos\Documents\MYM\[V.3 MYM DEF. RIESGOS 18-08-2020.xlsx]Datos'!#REF!,M118='\Users\Carlos\Documents\MYM\[V.3 MYM DEF. RIESGOS 18-08-2020.xlsx]Datos'!#REF!)</xm:f>
            <x14:dxf>
              <fill>
                <patternFill>
                  <bgColor rgb="FFFFC000"/>
                </patternFill>
              </fill>
            </x14:dxf>
          </x14:cfRule>
          <x14:cfRule type="expression" priority="272" id="{090D2DA8-9F46-4A53-9DCA-9446946696C9}">
            <xm:f>OR(M118='\Users\Carlos\Documents\MYM\[V.3 MYM DEF. RIESGOS 18-08-2020.xlsx]Datos'!#REF!,M118='\Users\Carlos\Documents\MYM\[V.3 MYM DEF. RIESGOS 18-08-2020.xlsx]Datos'!#REF!)</xm:f>
            <x14:dxf>
              <fill>
                <patternFill>
                  <bgColor rgb="FFFF0000"/>
                </patternFill>
              </fill>
            </x14:dxf>
          </x14:cfRule>
          <xm:sqref>M118</xm:sqref>
        </x14:conditionalFormatting>
        <x14:conditionalFormatting xmlns:xm="http://schemas.microsoft.com/office/excel/2006/main">
          <x14:cfRule type="cellIs" priority="284" operator="equal" id="{4C5C1EF3-E2BF-496B-A762-1ACDF110CC9C}">
            <xm:f>'\Users\Carlos\Documents\MYM\[V.3 MYM DEF. RIESGOS 18-08-2020.xlsx]Datos'!#REF!</xm:f>
            <x14:dxf>
              <fill>
                <patternFill>
                  <bgColor rgb="FF92D050"/>
                </patternFill>
              </fill>
            </x14:dxf>
          </x14:cfRule>
          <x14:cfRule type="cellIs" priority="285" operator="equal" id="{37C49A6E-8F40-43A1-A38C-C2BD4E29A45E}">
            <xm:f>'\Users\Carlos\Documents\MYM\[V.3 MYM DEF. RIESGOS 18-08-2020.xlsx]Datos'!#REF!</xm:f>
            <x14:dxf>
              <fill>
                <patternFill>
                  <bgColor rgb="FFFFFF00"/>
                </patternFill>
              </fill>
            </x14:dxf>
          </x14:cfRule>
          <x14:cfRule type="cellIs" priority="286" operator="equal" id="{3541A8C6-D712-4046-866D-4AF8D55543C8}">
            <xm:f>'\Users\Carlos\Documents\MYM\[V.3 MYM DEF. RIESGOS 18-08-2020.xlsx]Datos'!#REF!</xm:f>
            <x14:dxf>
              <fill>
                <patternFill>
                  <bgColor rgb="FFFF0000"/>
                </patternFill>
              </fill>
            </x14:dxf>
          </x14:cfRule>
          <xm:sqref>S110</xm:sqref>
        </x14:conditionalFormatting>
        <x14:conditionalFormatting xmlns:xm="http://schemas.microsoft.com/office/excel/2006/main">
          <x14:cfRule type="cellIs" priority="266" operator="equal" id="{3FC0B86C-5F62-4ED3-B40D-800B79C3A527}">
            <xm:f>'\Users\Carlos\Documents\MYM\[V.3 MYM DEF. RIESGOS 18-08-2020.xlsx]Datos'!#REF!</xm:f>
            <x14:dxf>
              <fill>
                <patternFill>
                  <bgColor rgb="FF92D050"/>
                </patternFill>
              </fill>
            </x14:dxf>
          </x14:cfRule>
          <x14:cfRule type="cellIs" priority="267" operator="equal" id="{AFB712F8-ECE0-4C85-A6CF-2550887B3E72}">
            <xm:f>'\Users\Carlos\Documents\MYM\[V.3 MYM DEF. RIESGOS 18-08-2020.xlsx]Datos'!#REF!</xm:f>
            <x14:dxf>
              <fill>
                <patternFill>
                  <bgColor rgb="FFFFFF00"/>
                </patternFill>
              </fill>
            </x14:dxf>
          </x14:cfRule>
          <x14:cfRule type="cellIs" priority="268" operator="equal" id="{A1D6C584-314F-4FD0-97FE-E2E4565CE473}">
            <xm:f>'\Users\Carlos\Documents\MYM\[V.3 MYM DEF. RIESGOS 18-08-2020.xlsx]Datos'!#REF!</xm:f>
            <x14:dxf>
              <fill>
                <patternFill>
                  <bgColor rgb="FFFF0000"/>
                </patternFill>
              </fill>
            </x14:dxf>
          </x14:cfRule>
          <xm:sqref>S114</xm:sqref>
        </x14:conditionalFormatting>
        <x14:conditionalFormatting xmlns:xm="http://schemas.microsoft.com/office/excel/2006/main">
          <x14:cfRule type="cellIs" priority="263" operator="equal" id="{1BAD8C1E-2AF6-4EE8-B66A-55C5FD019F3D}">
            <xm:f>'\Users\Carlos\Documents\MYM\[V.3 MYM DEF. RIESGOS 18-08-2020.xlsx]Datos'!#REF!</xm:f>
            <x14:dxf>
              <fill>
                <patternFill>
                  <bgColor rgb="FF92D050"/>
                </patternFill>
              </fill>
            </x14:dxf>
          </x14:cfRule>
          <x14:cfRule type="cellIs" priority="264" operator="equal" id="{1D500D8C-215F-4326-AA84-071F8FD429CF}">
            <xm:f>'\Users\Carlos\Documents\MYM\[V.3 MYM DEF. RIESGOS 18-08-2020.xlsx]Datos'!#REF!</xm:f>
            <x14:dxf>
              <fill>
                <patternFill>
                  <bgColor rgb="FFFFFF00"/>
                </patternFill>
              </fill>
            </x14:dxf>
          </x14:cfRule>
          <x14:cfRule type="cellIs" priority="265" operator="equal" id="{FCFDFE95-4ABA-45DB-9796-559D0CD00D35}">
            <xm:f>'\Users\Carlos\Documents\MYM\[V.3 MYM DEF. RIESGOS 18-08-2020.xlsx]Datos'!#REF!</xm:f>
            <x14:dxf>
              <fill>
                <patternFill>
                  <bgColor rgb="FFFF0000"/>
                </patternFill>
              </fill>
            </x14:dxf>
          </x14:cfRule>
          <xm:sqref>S118</xm:sqref>
        </x14:conditionalFormatting>
        <x14:conditionalFormatting xmlns:xm="http://schemas.microsoft.com/office/excel/2006/main">
          <x14:cfRule type="cellIs" priority="281" operator="equal" id="{9E08C302-DFEC-47F8-87A1-E6E67E8E015F}">
            <xm:f>'\Users\Carlos\Documents\MYM\[V.3 MYM DEF. RIESGOS 18-08-2020.xlsx]Datos'!#REF!</xm:f>
            <x14:dxf>
              <fill>
                <patternFill>
                  <bgColor rgb="FF92D050"/>
                </patternFill>
              </fill>
            </x14:dxf>
          </x14:cfRule>
          <x14:cfRule type="cellIs" priority="282" operator="equal" id="{86C583E7-C6F2-4C06-A30E-AF1FE961C0CD}">
            <xm:f>'\Users\Carlos\Documents\MYM\[V.3 MYM DEF. RIESGOS 18-08-2020.xlsx]Datos'!#REF!</xm:f>
            <x14:dxf>
              <fill>
                <patternFill>
                  <bgColor rgb="FFFFFF00"/>
                </patternFill>
              </fill>
            </x14:dxf>
          </x14:cfRule>
          <x14:cfRule type="cellIs" priority="283" operator="equal" id="{4A634CFA-8753-4CEA-B55F-25CF5E3298E0}">
            <xm:f>'\Users\Carlos\Documents\MYM\[V.3 MYM DEF. RIESGOS 18-08-2020.xlsx]Datos'!#REF!</xm:f>
            <x14:dxf>
              <fill>
                <patternFill>
                  <bgColor rgb="FFFF0000"/>
                </patternFill>
              </fill>
            </x14:dxf>
          </x14:cfRule>
          <xm:sqref>Y110</xm:sqref>
        </x14:conditionalFormatting>
        <x14:conditionalFormatting xmlns:xm="http://schemas.microsoft.com/office/excel/2006/main">
          <x14:cfRule type="cellIs" priority="260" operator="equal" id="{E0984C26-8E64-4C27-9CB9-35BDC1BC4197}">
            <xm:f>'\Users\Carlos\Documents\MYM\[V.3 MYM DEF. RIESGOS 18-08-2020.xlsx]Datos'!#REF!</xm:f>
            <x14:dxf>
              <fill>
                <patternFill>
                  <bgColor rgb="FF92D050"/>
                </patternFill>
              </fill>
            </x14:dxf>
          </x14:cfRule>
          <x14:cfRule type="cellIs" priority="261" operator="equal" id="{EC27E99F-CA10-4393-BA58-65164A609975}">
            <xm:f>'\Users\Carlos\Documents\MYM\[V.3 MYM DEF. RIESGOS 18-08-2020.xlsx]Datos'!#REF!</xm:f>
            <x14:dxf>
              <fill>
                <patternFill>
                  <bgColor rgb="FFFFFF00"/>
                </patternFill>
              </fill>
            </x14:dxf>
          </x14:cfRule>
          <x14:cfRule type="cellIs" priority="262" operator="equal" id="{01AF4CFF-453F-4126-B6DC-510039AC233E}">
            <xm:f>'\Users\Carlos\Documents\MYM\[V.3 MYM DEF. RIESGOS 18-08-2020.xlsx]Datos'!#REF!</xm:f>
            <x14:dxf>
              <fill>
                <patternFill>
                  <bgColor rgb="FFFF0000"/>
                </patternFill>
              </fill>
            </x14:dxf>
          </x14:cfRule>
          <xm:sqref>Y114</xm:sqref>
        </x14:conditionalFormatting>
        <x14:conditionalFormatting xmlns:xm="http://schemas.microsoft.com/office/excel/2006/main">
          <x14:cfRule type="cellIs" priority="257" operator="equal" id="{3FC90D79-91C9-4FF3-8A29-285BD4CC58DA}">
            <xm:f>'\Users\Carlos\Documents\MYM\[V.3 MYM DEF. RIESGOS 18-08-2020.xlsx]Datos'!#REF!</xm:f>
            <x14:dxf>
              <fill>
                <patternFill>
                  <bgColor rgb="FF92D050"/>
                </patternFill>
              </fill>
            </x14:dxf>
          </x14:cfRule>
          <x14:cfRule type="cellIs" priority="258" operator="equal" id="{37C21E48-4ACD-4C7A-A41B-7CC428B03352}">
            <xm:f>'\Users\Carlos\Documents\MYM\[V.3 MYM DEF. RIESGOS 18-08-2020.xlsx]Datos'!#REF!</xm:f>
            <x14:dxf>
              <fill>
                <patternFill>
                  <bgColor rgb="FFFFFF00"/>
                </patternFill>
              </fill>
            </x14:dxf>
          </x14:cfRule>
          <x14:cfRule type="cellIs" priority="259" operator="equal" id="{B668CCA2-AC95-42A9-BC56-686AFEDBFC85}">
            <xm:f>'\Users\Carlos\Documents\MYM\[V.3 MYM DEF. RIESGOS 18-08-2020.xlsx]Datos'!#REF!</xm:f>
            <x14:dxf>
              <fill>
                <patternFill>
                  <bgColor rgb="FFFF0000"/>
                </patternFill>
              </fill>
            </x14:dxf>
          </x14:cfRule>
          <xm:sqref>Y118</xm:sqref>
        </x14:conditionalFormatting>
        <x14:conditionalFormatting xmlns:xm="http://schemas.microsoft.com/office/excel/2006/main">
          <x14:cfRule type="expression" priority="277" id="{EE234136-F3E8-4DE7-B6BD-9546AA7D7B8B}">
            <xm:f>OR(AC110='\Users\Carlos\Documents\MYM\[V.3 MYM DEF. RIESGOS 18-08-2020.xlsx]Datos'!#REF!,AC110='\Users\Carlos\Documents\MYM\[V.3 MYM DEF. RIESGOS 18-08-2020.xlsx]Datos'!#REF!)</xm:f>
            <x14:dxf>
              <fill>
                <patternFill>
                  <bgColor rgb="FF92D050"/>
                </patternFill>
              </fill>
            </x14:dxf>
          </x14:cfRule>
          <x14:cfRule type="expression" priority="278" id="{C42EA10C-440E-4118-8693-77942F5E2EFE}">
            <xm:f>OR(AC110='\Users\Carlos\Documents\MYM\[V.3 MYM DEF. RIESGOS 18-08-2020.xlsx]Datos'!#REF!,AC110='\Users\Carlos\Documents\MYM\[V.3 MYM DEF. RIESGOS 18-08-2020.xlsx]Datos'!#REF!)</xm:f>
            <x14:dxf>
              <fill>
                <patternFill>
                  <bgColor rgb="FFFFFF00"/>
                </patternFill>
              </fill>
            </x14:dxf>
          </x14:cfRule>
          <x14:cfRule type="expression" priority="279" id="{EACD098B-5414-4C5F-B481-3CF5F3F79BF5}">
            <xm:f>OR(AC110='\Users\Carlos\Documents\MYM\[V.3 MYM DEF. RIESGOS 18-08-2020.xlsx]Datos'!#REF!,AC110='\Users\Carlos\Documents\MYM\[V.3 MYM DEF. RIESGOS 18-08-2020.xlsx]Datos'!#REF!)</xm:f>
            <x14:dxf>
              <fill>
                <patternFill>
                  <bgColor rgb="FFFFC000"/>
                </patternFill>
              </fill>
            </x14:dxf>
          </x14:cfRule>
          <x14:cfRule type="expression" priority="280" id="{0082D59B-19A3-47C0-BA13-6DD0B135A626}">
            <xm:f>OR(AC110='\Users\Carlos\Documents\MYM\[V.3 MYM DEF. RIESGOS 18-08-2020.xlsx]Datos'!#REF!,AC110='\Users\Carlos\Documents\MYM\[V.3 MYM DEF. RIESGOS 18-08-2020.xlsx]Datos'!#REF!)</xm:f>
            <x14:dxf>
              <fill>
                <patternFill>
                  <bgColor rgb="FFFF0000"/>
                </patternFill>
              </fill>
            </x14:dxf>
          </x14:cfRule>
          <xm:sqref>AC110</xm:sqref>
        </x14:conditionalFormatting>
        <x14:conditionalFormatting xmlns:xm="http://schemas.microsoft.com/office/excel/2006/main">
          <x14:cfRule type="expression" priority="253" id="{0054584D-7BE8-4AC7-B5BD-81863ED68A30}">
            <xm:f>OR(AC114='\Users\Carlos\Documents\MYM\[V.3 MYM DEF. RIESGOS 18-08-2020.xlsx]Datos'!#REF!,AC114='\Users\Carlos\Documents\MYM\[V.3 MYM DEF. RIESGOS 18-08-2020.xlsx]Datos'!#REF!)</xm:f>
            <x14:dxf>
              <fill>
                <patternFill>
                  <bgColor rgb="FF92D050"/>
                </patternFill>
              </fill>
            </x14:dxf>
          </x14:cfRule>
          <x14:cfRule type="expression" priority="254" id="{B646AFD0-C45F-4792-B3D0-6AF7FF2C0C98}">
            <xm:f>OR(AC114='\Users\Carlos\Documents\MYM\[V.3 MYM DEF. RIESGOS 18-08-2020.xlsx]Datos'!#REF!,AC114='\Users\Carlos\Documents\MYM\[V.3 MYM DEF. RIESGOS 18-08-2020.xlsx]Datos'!#REF!)</xm:f>
            <x14:dxf>
              <fill>
                <patternFill>
                  <bgColor rgb="FFFFFF00"/>
                </patternFill>
              </fill>
            </x14:dxf>
          </x14:cfRule>
          <x14:cfRule type="expression" priority="255" id="{012CA15A-806D-4F9B-8268-722BE9E7A745}">
            <xm:f>OR(AC114='\Users\Carlos\Documents\MYM\[V.3 MYM DEF. RIESGOS 18-08-2020.xlsx]Datos'!#REF!,AC114='\Users\Carlos\Documents\MYM\[V.3 MYM DEF. RIESGOS 18-08-2020.xlsx]Datos'!#REF!)</xm:f>
            <x14:dxf>
              <fill>
                <patternFill>
                  <bgColor rgb="FFFFC000"/>
                </patternFill>
              </fill>
            </x14:dxf>
          </x14:cfRule>
          <x14:cfRule type="expression" priority="256" id="{012829AB-BE90-415A-A33B-C54FE21F97A1}">
            <xm:f>OR(AC114='\Users\Carlos\Documents\MYM\[V.3 MYM DEF. RIESGOS 18-08-2020.xlsx]Datos'!#REF!,AC114='\Users\Carlos\Documents\MYM\[V.3 MYM DEF. RIESGOS 18-08-2020.xlsx]Datos'!#REF!)</xm:f>
            <x14:dxf>
              <fill>
                <patternFill>
                  <bgColor rgb="FFFF0000"/>
                </patternFill>
              </fill>
            </x14:dxf>
          </x14:cfRule>
          <xm:sqref>AC114</xm:sqref>
        </x14:conditionalFormatting>
        <x14:conditionalFormatting xmlns:xm="http://schemas.microsoft.com/office/excel/2006/main">
          <x14:cfRule type="expression" priority="249" id="{044AFBB3-8937-44BB-AF73-08345A484304}">
            <xm:f>OR(AC118='\Users\Carlos\Documents\MYM\[V.3 MYM DEF. RIESGOS 18-08-2020.xlsx]Datos'!#REF!,AC118='\Users\Carlos\Documents\MYM\[V.3 MYM DEF. RIESGOS 18-08-2020.xlsx]Datos'!#REF!)</xm:f>
            <x14:dxf>
              <fill>
                <patternFill>
                  <bgColor rgb="FF92D050"/>
                </patternFill>
              </fill>
            </x14:dxf>
          </x14:cfRule>
          <x14:cfRule type="expression" priority="250" id="{EE3FE66C-A8B8-48DB-9EB7-1DF895D38452}">
            <xm:f>OR(AC118='\Users\Carlos\Documents\MYM\[V.3 MYM DEF. RIESGOS 18-08-2020.xlsx]Datos'!#REF!,AC118='\Users\Carlos\Documents\MYM\[V.3 MYM DEF. RIESGOS 18-08-2020.xlsx]Datos'!#REF!)</xm:f>
            <x14:dxf>
              <fill>
                <patternFill>
                  <bgColor rgb="FFFFFF00"/>
                </patternFill>
              </fill>
            </x14:dxf>
          </x14:cfRule>
          <x14:cfRule type="expression" priority="251" id="{B7C5F6B0-F728-43CE-B750-1457DC4E6895}">
            <xm:f>OR(AC118='\Users\Carlos\Documents\MYM\[V.3 MYM DEF. RIESGOS 18-08-2020.xlsx]Datos'!#REF!,AC118='\Users\Carlos\Documents\MYM\[V.3 MYM DEF. RIESGOS 18-08-2020.xlsx]Datos'!#REF!)</xm:f>
            <x14:dxf>
              <fill>
                <patternFill>
                  <bgColor rgb="FFFFC000"/>
                </patternFill>
              </fill>
            </x14:dxf>
          </x14:cfRule>
          <x14:cfRule type="expression" priority="252" id="{18E95C00-902C-443B-936C-248A5DF47EEF}">
            <xm:f>OR(AC118='\Users\Carlos\Documents\MYM\[V.3 MYM DEF. RIESGOS 18-08-2020.xlsx]Datos'!#REF!,AC118='\Users\Carlos\Documents\MYM\[V.3 MYM DEF. RIESGOS 18-08-2020.xlsx]Datos'!#REF!)</xm:f>
            <x14:dxf>
              <fill>
                <patternFill>
                  <bgColor rgb="FFFF0000"/>
                </patternFill>
              </fill>
            </x14:dxf>
          </x14:cfRule>
          <xm:sqref>AC118</xm:sqref>
        </x14:conditionalFormatting>
        <x14:conditionalFormatting xmlns:xm="http://schemas.microsoft.com/office/excel/2006/main">
          <x14:cfRule type="expression" priority="291" id="{9880E93A-889B-42A3-86B6-5F509B86A0E6}">
            <xm:f>OR(M105='\Users\Carlos\Documents\MYM\GPE\[GPE - FICHA DE RIESGOS 2020.xlsm]Datos'!#REF!,M105='\Users\Carlos\Documents\MYM\GPE\[GPE - FICHA DE RIESGOS 2020.xlsm]Datos'!#REF!)</xm:f>
            <x14:dxf>
              <fill>
                <patternFill>
                  <bgColor rgb="FF92D050"/>
                </patternFill>
              </fill>
            </x14:dxf>
          </x14:cfRule>
          <x14:cfRule type="expression" priority="292" id="{E846F6D5-8BA0-43C0-A6FA-315EFCEDF1A8}">
            <xm:f>OR(M105='\Users\Carlos\Documents\MYM\GPE\[GPE - FICHA DE RIESGOS 2020.xlsm]Datos'!#REF!,M105='\Users\Carlos\Documents\MYM\GPE\[GPE - FICHA DE RIESGOS 2020.xlsm]Datos'!#REF!)</xm:f>
            <x14:dxf>
              <fill>
                <patternFill>
                  <bgColor rgb="FFFFFF00"/>
                </patternFill>
              </fill>
            </x14:dxf>
          </x14:cfRule>
          <x14:cfRule type="expression" priority="293" id="{F0A747AF-5269-42E1-B3F8-E62145D8D46E}">
            <xm:f>OR(M105='\Users\Carlos\Documents\MYM\GPE\[GPE - FICHA DE RIESGOS 2020.xlsm]Datos'!#REF!,M105='\Users\Carlos\Documents\MYM\GPE\[GPE - FICHA DE RIESGOS 2020.xlsm]Datos'!#REF!)</xm:f>
            <x14:dxf>
              <fill>
                <patternFill>
                  <bgColor rgb="FFFFC000"/>
                </patternFill>
              </fill>
            </x14:dxf>
          </x14:cfRule>
          <x14:cfRule type="expression" priority="294" id="{05C838BB-0F5F-4239-BB31-B09ACBE05F67}">
            <xm:f>OR(M105='\Users\Carlos\Documents\MYM\GPE\[GPE - FICHA DE RIESGOS 2020.xlsm]Datos'!#REF!,M105='\Users\Carlos\Documents\MYM\GPE\[GPE - FICHA DE RIESGOS 2020.xlsm]Datos'!#REF!)</xm:f>
            <x14:dxf>
              <fill>
                <patternFill>
                  <bgColor rgb="FFFF0000"/>
                </patternFill>
              </fill>
            </x14:dxf>
          </x14:cfRule>
          <xm:sqref>M105</xm:sqref>
        </x14:conditionalFormatting>
        <x14:conditionalFormatting xmlns:xm="http://schemas.microsoft.com/office/excel/2006/main">
          <x14:cfRule type="expression" priority="245" id="{CCEC180D-F37F-4718-A171-B367C82B5493}">
            <xm:f>OR(M23='\Users\Carlos\Documents\GPE\[GPE - FICHA DE RIESGOS 2020.xlsm]Datos'!#REF!,M23='\Users\Carlos\Documents\GPE\[GPE - FICHA DE RIESGOS 2020.xlsm]Datos'!#REF!)</xm:f>
            <x14:dxf>
              <fill>
                <patternFill>
                  <bgColor rgb="FF92D050"/>
                </patternFill>
              </fill>
            </x14:dxf>
          </x14:cfRule>
          <x14:cfRule type="expression" priority="246" id="{879A4416-A8A7-4F9D-A322-D2A62A59E599}">
            <xm:f>OR(M23='\Users\Carlos\Documents\GPE\[GPE - FICHA DE RIESGOS 2020.xlsm]Datos'!#REF!,M23='\Users\Carlos\Documents\GPE\[GPE - FICHA DE RIESGOS 2020.xlsm]Datos'!#REF!)</xm:f>
            <x14:dxf>
              <fill>
                <patternFill>
                  <bgColor rgb="FFFFFF00"/>
                </patternFill>
              </fill>
            </x14:dxf>
          </x14:cfRule>
          <x14:cfRule type="expression" priority="247" id="{141831B2-1AAA-46FB-A80F-B7626ED0DCC7}">
            <xm:f>OR(M23='\Users\Carlos\Documents\GPE\[GPE - FICHA DE RIESGOS 2020.xlsm]Datos'!#REF!,M23='\Users\Carlos\Documents\GPE\[GPE - FICHA DE RIESGOS 2020.xlsm]Datos'!#REF!)</xm:f>
            <x14:dxf>
              <fill>
                <patternFill>
                  <bgColor rgb="FFFFC000"/>
                </patternFill>
              </fill>
            </x14:dxf>
          </x14:cfRule>
          <x14:cfRule type="expression" priority="248" id="{A4DAAB38-7942-4F54-8A67-85FE74648DED}">
            <xm:f>OR(M23='\Users\Carlos\Documents\GPE\[GPE - FICHA DE RIESGOS 2020.xlsm]Datos'!#REF!,M23='\Users\Carlos\Documents\GPE\[GPE - FICHA DE RIESGOS 2020.xlsm]Datos'!#REF!)</xm:f>
            <x14:dxf>
              <fill>
                <patternFill>
                  <bgColor rgb="FFFF0000"/>
                </patternFill>
              </fill>
            </x14:dxf>
          </x14:cfRule>
          <xm:sqref>M23 M26 M29</xm:sqref>
        </x14:conditionalFormatting>
        <x14:conditionalFormatting xmlns:xm="http://schemas.microsoft.com/office/excel/2006/main">
          <x14:cfRule type="cellIs" priority="242" operator="equal" id="{8FD1C496-FB86-4F03-95C0-83178D5C6D6E}">
            <xm:f>'\Users\Carlos\Documents\GPE\[GPE - FICHA DE RIESGOS 2020.xlsm]Datos'!#REF!</xm:f>
            <x14:dxf>
              <fill>
                <patternFill>
                  <bgColor rgb="FF92D050"/>
                </patternFill>
              </fill>
            </x14:dxf>
          </x14:cfRule>
          <x14:cfRule type="cellIs" priority="243" operator="equal" id="{9D5AF54E-1E27-4588-8E5A-C6AB9A17E584}">
            <xm:f>'\Users\Carlos\Documents\GPE\[GPE - FICHA DE RIESGOS 2020.xlsm]Datos'!#REF!</xm:f>
            <x14:dxf>
              <fill>
                <patternFill>
                  <bgColor rgb="FFFFFF00"/>
                </patternFill>
              </fill>
            </x14:dxf>
          </x14:cfRule>
          <x14:cfRule type="cellIs" priority="244" operator="equal" id="{D56D2F32-6A86-4173-B151-34E4C4C9920B}">
            <xm:f>'\Users\Carlos\Documents\GPE\[GPE - FICHA DE RIESGOS 2020.xlsm]Datos'!#REF!</xm:f>
            <x14:dxf>
              <fill>
                <patternFill>
                  <bgColor rgb="FFFF0000"/>
                </patternFill>
              </fill>
            </x14:dxf>
          </x14:cfRule>
          <xm:sqref>S23 S26 S29</xm:sqref>
        </x14:conditionalFormatting>
        <x14:conditionalFormatting xmlns:xm="http://schemas.microsoft.com/office/excel/2006/main">
          <x14:cfRule type="cellIs" priority="239" operator="equal" id="{CC7953CA-CA7C-4C4A-B6F3-E89FBF2E279C}">
            <xm:f>'\Users\Carlos\Documents\GPE\[GPE - FICHA DE RIESGOS 2020.xlsm]Datos'!#REF!</xm:f>
            <x14:dxf>
              <fill>
                <patternFill>
                  <bgColor rgb="FF92D050"/>
                </patternFill>
              </fill>
            </x14:dxf>
          </x14:cfRule>
          <x14:cfRule type="cellIs" priority="240" operator="equal" id="{C3B862B7-03BD-45C1-B7DC-4024AB6A4538}">
            <xm:f>'\Users\Carlos\Documents\GPE\[GPE - FICHA DE RIESGOS 2020.xlsm]Datos'!#REF!</xm:f>
            <x14:dxf>
              <fill>
                <patternFill>
                  <bgColor rgb="FFFFFF00"/>
                </patternFill>
              </fill>
            </x14:dxf>
          </x14:cfRule>
          <x14:cfRule type="cellIs" priority="241" operator="equal" id="{F9AF398F-6ED2-4444-B03B-1990D8F3E4E8}">
            <xm:f>'\Users\Carlos\Documents\GPE\[GPE - FICHA DE RIESGOS 2020.xlsm]Datos'!#REF!</xm:f>
            <x14:dxf>
              <fill>
                <patternFill>
                  <bgColor rgb="FFFF0000"/>
                </patternFill>
              </fill>
            </x14:dxf>
          </x14:cfRule>
          <xm:sqref>Y23 Y26 Y29</xm:sqref>
        </x14:conditionalFormatting>
        <x14:conditionalFormatting xmlns:xm="http://schemas.microsoft.com/office/excel/2006/main">
          <x14:cfRule type="expression" priority="235" id="{555D09E4-3ACE-4682-915A-CC4E88D211BB}">
            <xm:f>OR(AC23='\Users\Carlos\Documents\GPE\[GPE - FICHA DE RIESGOS 2020.xlsm]Datos'!#REF!,AC23='\Users\Carlos\Documents\GPE\[GPE - FICHA DE RIESGOS 2020.xlsm]Datos'!#REF!)</xm:f>
            <x14:dxf>
              <fill>
                <patternFill>
                  <bgColor rgb="FF92D050"/>
                </patternFill>
              </fill>
            </x14:dxf>
          </x14:cfRule>
          <x14:cfRule type="expression" priority="236" id="{40A999C5-32F4-4CB5-884C-26DCF1D300A6}">
            <xm:f>OR(AC23='\Users\Carlos\Documents\GPE\[GPE - FICHA DE RIESGOS 2020.xlsm]Datos'!#REF!,AC23='\Users\Carlos\Documents\GPE\[GPE - FICHA DE RIESGOS 2020.xlsm]Datos'!#REF!)</xm:f>
            <x14:dxf>
              <fill>
                <patternFill>
                  <bgColor rgb="FFFFFF00"/>
                </patternFill>
              </fill>
            </x14:dxf>
          </x14:cfRule>
          <x14:cfRule type="expression" priority="237" id="{EB4F806C-82FE-42F2-994A-841955A337ED}">
            <xm:f>OR(AC23='\Users\Carlos\Documents\GPE\[GPE - FICHA DE RIESGOS 2020.xlsm]Datos'!#REF!,AC23='\Users\Carlos\Documents\GPE\[GPE - FICHA DE RIESGOS 2020.xlsm]Datos'!#REF!)</xm:f>
            <x14:dxf>
              <fill>
                <patternFill>
                  <bgColor rgb="FFFFC000"/>
                </patternFill>
              </fill>
            </x14:dxf>
          </x14:cfRule>
          <x14:cfRule type="expression" priority="238" id="{02E14B56-EC3A-4A0A-9846-B29F2533A260}">
            <xm:f>OR(AC23='\Users\Carlos\Documents\GPE\[GPE - FICHA DE RIESGOS 2020.xlsm]Datos'!#REF!,AC23='\Users\Carlos\Documents\GPE\[GPE - FICHA DE RIESGOS 2020.xlsm]Datos'!#REF!)</xm:f>
            <x14:dxf>
              <fill>
                <patternFill>
                  <bgColor rgb="FFFF0000"/>
                </patternFill>
              </fill>
            </x14:dxf>
          </x14:cfRule>
          <xm:sqref>AC23 AC26 AC29</xm:sqref>
        </x14:conditionalFormatting>
        <x14:conditionalFormatting xmlns:xm="http://schemas.microsoft.com/office/excel/2006/main">
          <x14:cfRule type="expression" priority="231" id="{51CE01D7-D786-4D9D-9FF5-F4681F41B794}">
            <xm:f>OR(M20='\Users\Carlos\Documents\DE\[Ficha_Integral_del_Riesgo_u_Oportunidad D.E.       19-08-2020.xlsm]Datos'!#REF!,M20='\Users\Carlos\Documents\DE\[Ficha_Integral_del_Riesgo_u_Oportunidad D.E.       19-08-2020.xlsm]Datos'!#REF!)</xm:f>
            <x14:dxf>
              <fill>
                <patternFill>
                  <bgColor rgb="FF92D050"/>
                </patternFill>
              </fill>
            </x14:dxf>
          </x14:cfRule>
          <x14:cfRule type="expression" priority="232" id="{F3AAB1C5-E2DE-4B1A-88E9-1FBF4086B471}">
            <xm:f>OR(M20='\Users\Carlos\Documents\DE\[Ficha_Integral_del_Riesgo_u_Oportunidad D.E.       19-08-2020.xlsm]Datos'!#REF!,M20='\Users\Carlos\Documents\DE\[Ficha_Integral_del_Riesgo_u_Oportunidad D.E.       19-08-2020.xlsm]Datos'!#REF!)</xm:f>
            <x14:dxf>
              <fill>
                <patternFill>
                  <bgColor rgb="FFFFFF00"/>
                </patternFill>
              </fill>
            </x14:dxf>
          </x14:cfRule>
          <x14:cfRule type="expression" priority="233" id="{598CDC3D-4778-4F1F-980C-2AC1FB9DA376}">
            <xm:f>OR(M20='\Users\Carlos\Documents\DE\[Ficha_Integral_del_Riesgo_u_Oportunidad D.E.       19-08-2020.xlsm]Datos'!#REF!,M20='\Users\Carlos\Documents\DE\[Ficha_Integral_del_Riesgo_u_Oportunidad D.E.       19-08-2020.xlsm]Datos'!#REF!)</xm:f>
            <x14:dxf>
              <fill>
                <patternFill>
                  <bgColor rgb="FFFFC000"/>
                </patternFill>
              </fill>
            </x14:dxf>
          </x14:cfRule>
          <x14:cfRule type="expression" priority="234" id="{7483A694-64D9-4E28-BAE7-75FCCE5FD93C}">
            <xm:f>OR(M20='\Users\Carlos\Documents\DE\[Ficha_Integral_del_Riesgo_u_Oportunidad D.E.       19-08-2020.xlsm]Datos'!#REF!,M20='\Users\Carlos\Documents\DE\[Ficha_Integral_del_Riesgo_u_Oportunidad D.E.       19-08-2020.xlsm]Datos'!#REF!)</xm:f>
            <x14:dxf>
              <fill>
                <patternFill>
                  <bgColor rgb="FFFF0000"/>
                </patternFill>
              </fill>
            </x14:dxf>
          </x14:cfRule>
          <xm:sqref>M20</xm:sqref>
        </x14:conditionalFormatting>
        <x14:conditionalFormatting xmlns:xm="http://schemas.microsoft.com/office/excel/2006/main">
          <x14:cfRule type="cellIs" priority="228" operator="equal" id="{A6040E45-0C97-42DF-9DBA-EB8E1C4B34A6}">
            <xm:f>'\Users\Carlos\Documents\DE\[Ficha_Integral_del_Riesgo_u_Oportunidad D.E.       19-08-2020.xlsm]Datos'!#REF!</xm:f>
            <x14:dxf>
              <fill>
                <patternFill>
                  <bgColor rgb="FF92D050"/>
                </patternFill>
              </fill>
            </x14:dxf>
          </x14:cfRule>
          <x14:cfRule type="cellIs" priority="229" operator="equal" id="{E79D1DFA-2B86-42CE-AB33-A5A7478BF59F}">
            <xm:f>'\Users\Carlos\Documents\DE\[Ficha_Integral_del_Riesgo_u_Oportunidad D.E.       19-08-2020.xlsm]Datos'!#REF!</xm:f>
            <x14:dxf>
              <fill>
                <patternFill>
                  <bgColor rgb="FFFFFF00"/>
                </patternFill>
              </fill>
            </x14:dxf>
          </x14:cfRule>
          <x14:cfRule type="cellIs" priority="230" operator="equal" id="{5F1D5EE3-31C4-4415-A64D-6F96E0D2DFEA}">
            <xm:f>'\Users\Carlos\Documents\DE\[Ficha_Integral_del_Riesgo_u_Oportunidad D.E.       19-08-2020.xlsm]Datos'!#REF!</xm:f>
            <x14:dxf>
              <fill>
                <patternFill>
                  <bgColor rgb="FFFF0000"/>
                </patternFill>
              </fill>
            </x14:dxf>
          </x14:cfRule>
          <xm:sqref>S20</xm:sqref>
        </x14:conditionalFormatting>
        <x14:conditionalFormatting xmlns:xm="http://schemas.microsoft.com/office/excel/2006/main">
          <x14:cfRule type="cellIs" priority="221" operator="equal" id="{493B194D-B5F7-4C0F-A8F9-B2065B2D7D25}">
            <xm:f>'\Users\Carlos\Documents\DE\[Ficha_Integral_del_Riesgo_u_Oportunidad D.E.       19-08-2020.xlsm]Datos'!#REF!</xm:f>
            <x14:dxf>
              <fill>
                <patternFill>
                  <bgColor rgb="FF92D050"/>
                </patternFill>
              </fill>
            </x14:dxf>
          </x14:cfRule>
          <x14:cfRule type="cellIs" priority="222" operator="equal" id="{4588B7C5-AB87-4C65-B0BE-767E5D5AFEF1}">
            <xm:f>'\Users\Carlos\Documents\DE\[Ficha_Integral_del_Riesgo_u_Oportunidad D.E.       19-08-2020.xlsm]Datos'!#REF!</xm:f>
            <x14:dxf>
              <fill>
                <patternFill>
                  <bgColor rgb="FFFFFF00"/>
                </patternFill>
              </fill>
            </x14:dxf>
          </x14:cfRule>
          <x14:cfRule type="cellIs" priority="223" operator="equal" id="{6B507052-44B9-4299-B2A1-6816404510BA}">
            <xm:f>'\Users\Carlos\Documents\DE\[Ficha_Integral_del_Riesgo_u_Oportunidad D.E.       19-08-2020.xlsm]Datos'!#REF!</xm:f>
            <x14:dxf>
              <fill>
                <patternFill>
                  <bgColor rgb="FFFF0000"/>
                </patternFill>
              </fill>
            </x14:dxf>
          </x14:cfRule>
          <xm:sqref>Y20</xm:sqref>
        </x14:conditionalFormatting>
        <x14:conditionalFormatting xmlns:xm="http://schemas.microsoft.com/office/excel/2006/main">
          <x14:cfRule type="expression" priority="217" id="{0E7595F1-0EAA-46FB-BF62-EFB7FFC66D04}">
            <xm:f>OR(AC20='\Users\Carlos\Documents\MYM\DE\[Ficha_Integral_del_Riesgo_u_Oportunidad D.E.       19-08-2020.xlsm]Datos'!#REF!,AC20='\Users\Carlos\Documents\MYM\DE\[Ficha_Integral_del_Riesgo_u_Oportunidad D.E.       19-08-2020.xlsm]Datos'!#REF!)</xm:f>
            <x14:dxf>
              <fill>
                <patternFill>
                  <bgColor rgb="FF92D050"/>
                </patternFill>
              </fill>
            </x14:dxf>
          </x14:cfRule>
          <x14:cfRule type="expression" priority="218" id="{A4436004-0252-4880-A31F-D17283248085}">
            <xm:f>OR(AC20='\Users\Carlos\Documents\MYM\DE\[Ficha_Integral_del_Riesgo_u_Oportunidad D.E.       19-08-2020.xlsm]Datos'!#REF!,AC20='\Users\Carlos\Documents\MYM\DE\[Ficha_Integral_del_Riesgo_u_Oportunidad D.E.       19-08-2020.xlsm]Datos'!#REF!)</xm:f>
            <x14:dxf>
              <fill>
                <patternFill>
                  <bgColor rgb="FFFFFF00"/>
                </patternFill>
              </fill>
            </x14:dxf>
          </x14:cfRule>
          <x14:cfRule type="expression" priority="219" id="{7360E770-A71F-4F16-BCD8-52E53C56034E}">
            <xm:f>OR(AC20='\Users\Carlos\Documents\MYM\DE\[Ficha_Integral_del_Riesgo_u_Oportunidad D.E.       19-08-2020.xlsm]Datos'!#REF!,AC20='\Users\Carlos\Documents\MYM\DE\[Ficha_Integral_del_Riesgo_u_Oportunidad D.E.       19-08-2020.xlsm]Datos'!#REF!)</xm:f>
            <x14:dxf>
              <fill>
                <patternFill>
                  <bgColor rgb="FFFFC000"/>
                </patternFill>
              </fill>
            </x14:dxf>
          </x14:cfRule>
          <x14:cfRule type="expression" priority="220" id="{D66187B3-91E8-4DA9-85E1-C5C5E0F32DDA}">
            <xm:f>OR(AC20='\Users\Carlos\Documents\MYM\DE\[Ficha_Integral_del_Riesgo_u_Oportunidad D.E.       19-08-2020.xlsm]Datos'!#REF!,AC20='\Users\Carlos\Documents\MYM\DE\[Ficha_Integral_del_Riesgo_u_Oportunidad D.E.       19-08-2020.xlsm]Datos'!#REF!)</xm:f>
            <x14:dxf>
              <fill>
                <patternFill>
                  <bgColor rgb="FFFF0000"/>
                </patternFill>
              </fill>
            </x14:dxf>
          </x14:cfRule>
          <xm:sqref>AC20</xm:sqref>
        </x14:conditionalFormatting>
        <x14:conditionalFormatting xmlns:xm="http://schemas.microsoft.com/office/excel/2006/main">
          <x14:cfRule type="expression" priority="199" id="{F111F4AB-476D-4BCF-9360-EAA244306822}">
            <xm:f>OR(M33='\Users\Carlos\Documents\GPE\[GPE - FICHA DE RIESGOS 2020.xlsm]Datos'!#REF!,M33='\Users\Carlos\Documents\GPE\[GPE - FICHA DE RIESGOS 2020.xlsm]Datos'!#REF!)</xm:f>
            <x14:dxf>
              <fill>
                <patternFill>
                  <bgColor rgb="FF92D050"/>
                </patternFill>
              </fill>
            </x14:dxf>
          </x14:cfRule>
          <x14:cfRule type="expression" priority="200" id="{4FD4B624-FBC4-4BE6-8311-BFFB67C5F287}">
            <xm:f>OR(M33='\Users\Carlos\Documents\GPE\[GPE - FICHA DE RIESGOS 2020.xlsm]Datos'!#REF!,M33='\Users\Carlos\Documents\GPE\[GPE - FICHA DE RIESGOS 2020.xlsm]Datos'!#REF!)</xm:f>
            <x14:dxf>
              <fill>
                <patternFill>
                  <bgColor rgb="FFFFFF00"/>
                </patternFill>
              </fill>
            </x14:dxf>
          </x14:cfRule>
          <x14:cfRule type="expression" priority="201" id="{A6DAF648-C19C-44A6-A553-E1F6DA823548}">
            <xm:f>OR(M33='\Users\Carlos\Documents\GPE\[GPE - FICHA DE RIESGOS 2020.xlsm]Datos'!#REF!,M33='\Users\Carlos\Documents\GPE\[GPE - FICHA DE RIESGOS 2020.xlsm]Datos'!#REF!)</xm:f>
            <x14:dxf>
              <fill>
                <patternFill>
                  <bgColor rgb="FFFFC000"/>
                </patternFill>
              </fill>
            </x14:dxf>
          </x14:cfRule>
          <x14:cfRule type="expression" priority="202" id="{4CFC4F73-9D37-455A-A910-BFDE51D8053B}">
            <xm:f>OR(M33='\Users\Carlos\Documents\GPE\[GPE - FICHA DE RIESGOS 2020.xlsm]Datos'!#REF!,M33='\Users\Carlos\Documents\GPE\[GPE - FICHA DE RIESGOS 2020.xlsm]Datos'!#REF!)</xm:f>
            <x14:dxf>
              <fill>
                <patternFill>
                  <bgColor rgb="FFFF0000"/>
                </patternFill>
              </fill>
            </x14:dxf>
          </x14:cfRule>
          <xm:sqref>M33 M36</xm:sqref>
        </x14:conditionalFormatting>
        <x14:conditionalFormatting xmlns:xm="http://schemas.microsoft.com/office/excel/2006/main">
          <x14:cfRule type="cellIs" priority="196" operator="equal" id="{C798858E-D13B-45DC-8EA7-A02D914954AF}">
            <xm:f>'\Users\Carlos\Documents\GPE\[GPE - FICHA DE RIESGOS 2020.xlsm]Datos'!#REF!</xm:f>
            <x14:dxf>
              <fill>
                <patternFill>
                  <bgColor rgb="FF92D050"/>
                </patternFill>
              </fill>
            </x14:dxf>
          </x14:cfRule>
          <x14:cfRule type="cellIs" priority="197" operator="equal" id="{5CE2359A-6D2B-4958-AC1E-DFA5F88747DD}">
            <xm:f>'\Users\Carlos\Documents\GPE\[GPE - FICHA DE RIESGOS 2020.xlsm]Datos'!#REF!</xm:f>
            <x14:dxf>
              <fill>
                <patternFill>
                  <bgColor rgb="FFFFFF00"/>
                </patternFill>
              </fill>
            </x14:dxf>
          </x14:cfRule>
          <x14:cfRule type="cellIs" priority="198" operator="equal" id="{3B5A5C22-2A45-4D3B-849C-EA8214EA4458}">
            <xm:f>'\Users\Carlos\Documents\GPE\[GPE - FICHA DE RIESGOS 2020.xlsm]Datos'!#REF!</xm:f>
            <x14:dxf>
              <fill>
                <patternFill>
                  <bgColor rgb="FFFF0000"/>
                </patternFill>
              </fill>
            </x14:dxf>
          </x14:cfRule>
          <xm:sqref>S33 S36</xm:sqref>
        </x14:conditionalFormatting>
        <x14:conditionalFormatting xmlns:xm="http://schemas.microsoft.com/office/excel/2006/main">
          <x14:cfRule type="cellIs" priority="193" operator="equal" id="{4A40134E-48F0-49BA-BD51-90D682BD5B46}">
            <xm:f>'\Users\Carlos\Documents\GPE\[GPE - FICHA DE RIESGOS 2020.xlsm]Datos'!#REF!</xm:f>
            <x14:dxf>
              <fill>
                <patternFill>
                  <bgColor rgb="FF92D050"/>
                </patternFill>
              </fill>
            </x14:dxf>
          </x14:cfRule>
          <x14:cfRule type="cellIs" priority="194" operator="equal" id="{1F9A3E58-6810-42CF-9F6F-847165B895B7}">
            <xm:f>'\Users\Carlos\Documents\GPE\[GPE - FICHA DE RIESGOS 2020.xlsm]Datos'!#REF!</xm:f>
            <x14:dxf>
              <fill>
                <patternFill>
                  <bgColor rgb="FFFFFF00"/>
                </patternFill>
              </fill>
            </x14:dxf>
          </x14:cfRule>
          <x14:cfRule type="cellIs" priority="195" operator="equal" id="{9ED1B988-7CF5-4C37-A049-387D90751CF5}">
            <xm:f>'\Users\Carlos\Documents\GPE\[GPE - FICHA DE RIESGOS 2020.xlsm]Datos'!#REF!</xm:f>
            <x14:dxf>
              <fill>
                <patternFill>
                  <bgColor rgb="FFFF0000"/>
                </patternFill>
              </fill>
            </x14:dxf>
          </x14:cfRule>
          <xm:sqref>Y33 Y36</xm:sqref>
        </x14:conditionalFormatting>
        <x14:conditionalFormatting xmlns:xm="http://schemas.microsoft.com/office/excel/2006/main">
          <x14:cfRule type="expression" priority="185" id="{BCBEBB17-92C2-4EE1-8C27-91D369B5015E}">
            <xm:f>OR(M40='\Users\Carlos\Documents\GPE\[GPE - FICHA DE RIESGOS 2020.xlsm]Datos'!#REF!,M40='\Users\Carlos\Documents\GPE\[GPE - FICHA DE RIESGOS 2020.xlsm]Datos'!#REF!)</xm:f>
            <x14:dxf>
              <fill>
                <patternFill>
                  <bgColor rgb="FF92D050"/>
                </patternFill>
              </fill>
            </x14:dxf>
          </x14:cfRule>
          <x14:cfRule type="expression" priority="186" id="{11C7FD15-0208-4D00-8EE2-CDE06A814D83}">
            <xm:f>OR(M40='\Users\Carlos\Documents\GPE\[GPE - FICHA DE RIESGOS 2020.xlsm]Datos'!#REF!,M40='\Users\Carlos\Documents\GPE\[GPE - FICHA DE RIESGOS 2020.xlsm]Datos'!#REF!)</xm:f>
            <x14:dxf>
              <fill>
                <patternFill>
                  <bgColor rgb="FFFFFF00"/>
                </patternFill>
              </fill>
            </x14:dxf>
          </x14:cfRule>
          <x14:cfRule type="expression" priority="187" id="{90065236-B10B-4C24-AB6D-6A7093910FBB}">
            <xm:f>OR(M40='\Users\Carlos\Documents\GPE\[GPE - FICHA DE RIESGOS 2020.xlsm]Datos'!#REF!,M40='\Users\Carlos\Documents\GPE\[GPE - FICHA DE RIESGOS 2020.xlsm]Datos'!#REF!)</xm:f>
            <x14:dxf>
              <fill>
                <patternFill>
                  <bgColor rgb="FFFFC000"/>
                </patternFill>
              </fill>
            </x14:dxf>
          </x14:cfRule>
          <x14:cfRule type="expression" priority="188" id="{6ED821A0-1436-4BA5-94CD-0C81AF537A46}">
            <xm:f>OR(M40='\Users\Carlos\Documents\GPE\[GPE - FICHA DE RIESGOS 2020.xlsm]Datos'!#REF!,M40='\Users\Carlos\Documents\GPE\[GPE - FICHA DE RIESGOS 2020.xlsm]Datos'!#REF!)</xm:f>
            <x14:dxf>
              <fill>
                <patternFill>
                  <bgColor rgb="FFFF0000"/>
                </patternFill>
              </fill>
            </x14:dxf>
          </x14:cfRule>
          <xm:sqref>M40</xm:sqref>
        </x14:conditionalFormatting>
        <x14:conditionalFormatting xmlns:xm="http://schemas.microsoft.com/office/excel/2006/main">
          <x14:cfRule type="cellIs" priority="182" operator="equal" id="{B1394395-6096-458B-B90E-29A7FC456879}">
            <xm:f>'\Users\Carlos\Documents\GPE\[GPE - FICHA DE RIESGOS 2020.xlsm]Datos'!#REF!</xm:f>
            <x14:dxf>
              <fill>
                <patternFill>
                  <bgColor rgb="FF92D050"/>
                </patternFill>
              </fill>
            </x14:dxf>
          </x14:cfRule>
          <x14:cfRule type="cellIs" priority="183" operator="equal" id="{474B6DC1-9980-47C3-BD11-FDB7B7AF3DD3}">
            <xm:f>'\Users\Carlos\Documents\GPE\[GPE - FICHA DE RIESGOS 2020.xlsm]Datos'!#REF!</xm:f>
            <x14:dxf>
              <fill>
                <patternFill>
                  <bgColor rgb="FFFFFF00"/>
                </patternFill>
              </fill>
            </x14:dxf>
          </x14:cfRule>
          <x14:cfRule type="cellIs" priority="184" operator="equal" id="{2DDE52EB-4A8F-4060-A550-F299C314F57C}">
            <xm:f>'\Users\Carlos\Documents\GPE\[GPE - FICHA DE RIESGOS 2020.xlsm]Datos'!#REF!</xm:f>
            <x14:dxf>
              <fill>
                <patternFill>
                  <bgColor rgb="FFFF0000"/>
                </patternFill>
              </fill>
            </x14:dxf>
          </x14:cfRule>
          <xm:sqref>S40</xm:sqref>
        </x14:conditionalFormatting>
        <x14:conditionalFormatting xmlns:xm="http://schemas.microsoft.com/office/excel/2006/main">
          <x14:cfRule type="cellIs" priority="179" operator="equal" id="{C00DF4B1-03A5-4B75-83A4-E002BAC07E66}">
            <xm:f>'\Users\Carlos\Documents\GPE\[GPE - FICHA DE RIESGOS 2020.xlsm]Datos'!#REF!</xm:f>
            <x14:dxf>
              <fill>
                <patternFill>
                  <bgColor rgb="FF92D050"/>
                </patternFill>
              </fill>
            </x14:dxf>
          </x14:cfRule>
          <x14:cfRule type="cellIs" priority="180" operator="equal" id="{C33EDC43-8C73-47C9-94A3-106562E69F64}">
            <xm:f>'\Users\Carlos\Documents\GPE\[GPE - FICHA DE RIESGOS 2020.xlsm]Datos'!#REF!</xm:f>
            <x14:dxf>
              <fill>
                <patternFill>
                  <bgColor rgb="FFFFFF00"/>
                </patternFill>
              </fill>
            </x14:dxf>
          </x14:cfRule>
          <x14:cfRule type="cellIs" priority="181" operator="equal" id="{C25E8CBF-BB3E-4C11-BE47-A67D21306C42}">
            <xm:f>'\Users\Carlos\Documents\GPE\[GPE - FICHA DE RIESGOS 2020.xlsm]Datos'!#REF!</xm:f>
            <x14:dxf>
              <fill>
                <patternFill>
                  <bgColor rgb="FFFF0000"/>
                </patternFill>
              </fill>
            </x14:dxf>
          </x14:cfRule>
          <xm:sqref>Y40</xm:sqref>
        </x14:conditionalFormatting>
        <x14:conditionalFormatting xmlns:xm="http://schemas.microsoft.com/office/excel/2006/main">
          <x14:cfRule type="expression" priority="171" id="{7C11A15C-348B-4441-84A4-172193B91D00}">
            <xm:f>OR(M44='\Users\Carlos\Documents\GPE\[GPE - FICHA DE RIESGOS 2020.xlsm]Datos'!#REF!,M44='\Users\Carlos\Documents\GPE\[GPE - FICHA DE RIESGOS 2020.xlsm]Datos'!#REF!)</xm:f>
            <x14:dxf>
              <fill>
                <patternFill>
                  <bgColor rgb="FF92D050"/>
                </patternFill>
              </fill>
            </x14:dxf>
          </x14:cfRule>
          <x14:cfRule type="expression" priority="172" id="{6A4DEB0D-341C-4237-9D3E-2DE638725B43}">
            <xm:f>OR(M44='\Users\Carlos\Documents\GPE\[GPE - FICHA DE RIESGOS 2020.xlsm]Datos'!#REF!,M44='\Users\Carlos\Documents\GPE\[GPE - FICHA DE RIESGOS 2020.xlsm]Datos'!#REF!)</xm:f>
            <x14:dxf>
              <fill>
                <patternFill>
                  <bgColor rgb="FFFFFF00"/>
                </patternFill>
              </fill>
            </x14:dxf>
          </x14:cfRule>
          <x14:cfRule type="expression" priority="173" id="{9839F1DB-8434-4833-8D67-F66F05AE2C8B}">
            <xm:f>OR(M44='\Users\Carlos\Documents\GPE\[GPE - FICHA DE RIESGOS 2020.xlsm]Datos'!#REF!,M44='\Users\Carlos\Documents\GPE\[GPE - FICHA DE RIESGOS 2020.xlsm]Datos'!#REF!)</xm:f>
            <x14:dxf>
              <fill>
                <patternFill>
                  <bgColor rgb="FFFFC000"/>
                </patternFill>
              </fill>
            </x14:dxf>
          </x14:cfRule>
          <x14:cfRule type="expression" priority="174" id="{1C0E19B5-0A3C-4380-A8D8-918CE81C8F72}">
            <xm:f>OR(M44='\Users\Carlos\Documents\GPE\[GPE - FICHA DE RIESGOS 2020.xlsm]Datos'!#REF!,M44='\Users\Carlos\Documents\GPE\[GPE - FICHA DE RIESGOS 2020.xlsm]Datos'!#REF!)</xm:f>
            <x14:dxf>
              <fill>
                <patternFill>
                  <bgColor rgb="FFFF0000"/>
                </patternFill>
              </fill>
            </x14:dxf>
          </x14:cfRule>
          <xm:sqref>M44</xm:sqref>
        </x14:conditionalFormatting>
        <x14:conditionalFormatting xmlns:xm="http://schemas.microsoft.com/office/excel/2006/main">
          <x14:cfRule type="cellIs" priority="168" operator="equal" id="{782284DB-ED45-410D-BE1C-12482BF8D8AC}">
            <xm:f>'\Users\Carlos\Documents\GPE\[GPE - FICHA DE RIESGOS 2020.xlsm]Datos'!#REF!</xm:f>
            <x14:dxf>
              <fill>
                <patternFill>
                  <bgColor rgb="FF92D050"/>
                </patternFill>
              </fill>
            </x14:dxf>
          </x14:cfRule>
          <x14:cfRule type="cellIs" priority="169" operator="equal" id="{3C007F3D-CC40-4981-8D35-42E18E4635D2}">
            <xm:f>'\Users\Carlos\Documents\GPE\[GPE - FICHA DE RIESGOS 2020.xlsm]Datos'!#REF!</xm:f>
            <x14:dxf>
              <fill>
                <patternFill>
                  <bgColor rgb="FFFFFF00"/>
                </patternFill>
              </fill>
            </x14:dxf>
          </x14:cfRule>
          <x14:cfRule type="cellIs" priority="170" operator="equal" id="{B37DB9BF-1256-4BC5-B191-F5FA8516346F}">
            <xm:f>'\Users\Carlos\Documents\GPE\[GPE - FICHA DE RIESGOS 2020.xlsm]Datos'!#REF!</xm:f>
            <x14:dxf>
              <fill>
                <patternFill>
                  <bgColor rgb="FFFF0000"/>
                </patternFill>
              </fill>
            </x14:dxf>
          </x14:cfRule>
          <xm:sqref>S44</xm:sqref>
        </x14:conditionalFormatting>
        <x14:conditionalFormatting xmlns:xm="http://schemas.microsoft.com/office/excel/2006/main">
          <x14:cfRule type="cellIs" priority="165" operator="equal" id="{D35393C4-ACAD-441A-A321-E72558D981DC}">
            <xm:f>'\Users\Carlos\Documents\GPE\[GPE - FICHA DE RIESGOS 2020.xlsm]Datos'!#REF!</xm:f>
            <x14:dxf>
              <fill>
                <patternFill>
                  <bgColor rgb="FF92D050"/>
                </patternFill>
              </fill>
            </x14:dxf>
          </x14:cfRule>
          <x14:cfRule type="cellIs" priority="166" operator="equal" id="{ADC11AE9-E164-4574-9CC2-FCBE0F1D705A}">
            <xm:f>'\Users\Carlos\Documents\GPE\[GPE - FICHA DE RIESGOS 2020.xlsm]Datos'!#REF!</xm:f>
            <x14:dxf>
              <fill>
                <patternFill>
                  <bgColor rgb="FFFFFF00"/>
                </patternFill>
              </fill>
            </x14:dxf>
          </x14:cfRule>
          <x14:cfRule type="cellIs" priority="167" operator="equal" id="{1BBC22A2-5A41-4B78-BC6C-81822BBECCB2}">
            <xm:f>'\Users\Carlos\Documents\GPE\[GPE - FICHA DE RIESGOS 2020.xlsm]Datos'!#REF!</xm:f>
            <x14:dxf>
              <fill>
                <patternFill>
                  <bgColor rgb="FFFF0000"/>
                </patternFill>
              </fill>
            </x14:dxf>
          </x14:cfRule>
          <xm:sqref>Y44</xm:sqref>
        </x14:conditionalFormatting>
        <x14:conditionalFormatting xmlns:xm="http://schemas.microsoft.com/office/excel/2006/main">
          <x14:cfRule type="expression" priority="157" id="{D580A029-1310-4EFE-A35A-3A0B4707D5D3}">
            <xm:f>OR(M61='\Users\Carlos\Documents\GPE\[GPE - FICHA DE RIESGOS 2020.xlsm]Datos'!#REF!,M61='\Users\Carlos\Documents\GPE\[GPE - FICHA DE RIESGOS 2020.xlsm]Datos'!#REF!)</xm:f>
            <x14:dxf>
              <fill>
                <patternFill>
                  <bgColor rgb="FF92D050"/>
                </patternFill>
              </fill>
            </x14:dxf>
          </x14:cfRule>
          <x14:cfRule type="expression" priority="158" id="{5344E262-7CAE-4FC1-B20C-8C5A9E0F5F37}">
            <xm:f>OR(M61='\Users\Carlos\Documents\GPE\[GPE - FICHA DE RIESGOS 2020.xlsm]Datos'!#REF!,M61='\Users\Carlos\Documents\GPE\[GPE - FICHA DE RIESGOS 2020.xlsm]Datos'!#REF!)</xm:f>
            <x14:dxf>
              <fill>
                <patternFill>
                  <bgColor rgb="FFFFFF00"/>
                </patternFill>
              </fill>
            </x14:dxf>
          </x14:cfRule>
          <x14:cfRule type="expression" priority="159" id="{C605ECA0-62F1-4E0B-9F47-442522D9B81B}">
            <xm:f>OR(M61='\Users\Carlos\Documents\GPE\[GPE - FICHA DE RIESGOS 2020.xlsm]Datos'!#REF!,M61='\Users\Carlos\Documents\GPE\[GPE - FICHA DE RIESGOS 2020.xlsm]Datos'!#REF!)</xm:f>
            <x14:dxf>
              <fill>
                <patternFill>
                  <bgColor rgb="FFFFC000"/>
                </patternFill>
              </fill>
            </x14:dxf>
          </x14:cfRule>
          <x14:cfRule type="expression" priority="160" id="{5300247C-45EA-40A8-BFED-32C3EE78C1FF}">
            <xm:f>OR(M61='\Users\Carlos\Documents\GPE\[GPE - FICHA DE RIESGOS 2020.xlsm]Datos'!#REF!,M61='\Users\Carlos\Documents\GPE\[GPE - FICHA DE RIESGOS 2020.xlsm]Datos'!#REF!)</xm:f>
            <x14:dxf>
              <fill>
                <patternFill>
                  <bgColor rgb="FFFF0000"/>
                </patternFill>
              </fill>
            </x14:dxf>
          </x14:cfRule>
          <xm:sqref>M61</xm:sqref>
        </x14:conditionalFormatting>
        <x14:conditionalFormatting xmlns:xm="http://schemas.microsoft.com/office/excel/2006/main">
          <x14:cfRule type="expression" priority="153" id="{E22036F4-82F7-4B27-974A-039FAB5A2D0E}">
            <xm:f>OR(AC61='\Users\Carlos\Documents\GTH\[GTH - FICHA RIESGOS 2020.xlsm]Datos'!#REF!,AC61='\Users\Carlos\Documents\GTH\[GTH - FICHA RIESGOS 2020.xlsm]Datos'!#REF!)</xm:f>
            <x14:dxf>
              <fill>
                <patternFill>
                  <bgColor rgb="FF92D050"/>
                </patternFill>
              </fill>
            </x14:dxf>
          </x14:cfRule>
          <x14:cfRule type="expression" priority="154" id="{EB8FE838-4095-422C-B3EC-4EE3B1233E41}">
            <xm:f>OR(AC61='\Users\Carlos\Documents\GTH\[GTH - FICHA RIESGOS 2020.xlsm]Datos'!#REF!,AC61='\Users\Carlos\Documents\GTH\[GTH - FICHA RIESGOS 2020.xlsm]Datos'!#REF!)</xm:f>
            <x14:dxf>
              <fill>
                <patternFill>
                  <bgColor rgb="FFFFFF00"/>
                </patternFill>
              </fill>
            </x14:dxf>
          </x14:cfRule>
          <x14:cfRule type="expression" priority="155" id="{6867A975-BE51-47DF-BCB6-3E44FAF678AA}">
            <xm:f>OR(AC61='\Users\Carlos\Documents\GTH\[GTH - FICHA RIESGOS 2020.xlsm]Datos'!#REF!,AC61='\Users\Carlos\Documents\GTH\[GTH - FICHA RIESGOS 2020.xlsm]Datos'!#REF!)</xm:f>
            <x14:dxf>
              <fill>
                <patternFill>
                  <bgColor rgb="FFFFC000"/>
                </patternFill>
              </fill>
            </x14:dxf>
          </x14:cfRule>
          <x14:cfRule type="expression" priority="156" id="{66D17E0A-932E-4A5F-88AE-EED63C9DD8A7}">
            <xm:f>OR(AC61='\Users\Carlos\Documents\GTH\[GTH - FICHA RIESGOS 2020.xlsm]Datos'!#REF!,AC61='\Users\Carlos\Documents\GTH\[GTH - FICHA RIESGOS 2020.xlsm]Datos'!#REF!)</xm:f>
            <x14:dxf>
              <fill>
                <patternFill>
                  <bgColor rgb="FFFF0000"/>
                </patternFill>
              </fill>
            </x14:dxf>
          </x14:cfRule>
          <xm:sqref>AC61</xm:sqref>
        </x14:conditionalFormatting>
        <x14:conditionalFormatting xmlns:xm="http://schemas.microsoft.com/office/excel/2006/main">
          <x14:cfRule type="expression" priority="149" id="{FD09B6D4-7FAB-4756-9F4F-7BB333FFC873}">
            <xm:f>OR(AC63='\Users\Carlos\Documents\GTH\[GTH - FICHA RIESGOS 2020.xlsm]Datos'!#REF!,AC63='\Users\Carlos\Documents\GTH\[GTH - FICHA RIESGOS 2020.xlsm]Datos'!#REF!)</xm:f>
            <x14:dxf>
              <fill>
                <patternFill>
                  <bgColor rgb="FF92D050"/>
                </patternFill>
              </fill>
            </x14:dxf>
          </x14:cfRule>
          <x14:cfRule type="expression" priority="150" id="{CF1307AA-8A73-466F-9DD9-540D069C0006}">
            <xm:f>OR(AC63='\Users\Carlos\Documents\GTH\[GTH - FICHA RIESGOS 2020.xlsm]Datos'!#REF!,AC63='\Users\Carlos\Documents\GTH\[GTH - FICHA RIESGOS 2020.xlsm]Datos'!#REF!)</xm:f>
            <x14:dxf>
              <fill>
                <patternFill>
                  <bgColor rgb="FFFFFF00"/>
                </patternFill>
              </fill>
            </x14:dxf>
          </x14:cfRule>
          <x14:cfRule type="expression" priority="151" id="{1DBE4EFE-9136-4F21-938C-BDAF880EFC54}">
            <xm:f>OR(AC63='\Users\Carlos\Documents\GTH\[GTH - FICHA RIESGOS 2020.xlsm]Datos'!#REF!,AC63='\Users\Carlos\Documents\GTH\[GTH - FICHA RIESGOS 2020.xlsm]Datos'!#REF!)</xm:f>
            <x14:dxf>
              <fill>
                <patternFill>
                  <bgColor rgb="FFFFC000"/>
                </patternFill>
              </fill>
            </x14:dxf>
          </x14:cfRule>
          <x14:cfRule type="expression" priority="152" id="{26BE9915-57BB-44F3-A2C6-15213A27E7E1}">
            <xm:f>OR(AC63='\Users\Carlos\Documents\GTH\[GTH - FICHA RIESGOS 2020.xlsm]Datos'!#REF!,AC63='\Users\Carlos\Documents\GTH\[GTH - FICHA RIESGOS 2020.xlsm]Datos'!#REF!)</xm:f>
            <x14:dxf>
              <fill>
                <patternFill>
                  <bgColor rgb="FFFF0000"/>
                </patternFill>
              </fill>
            </x14:dxf>
          </x14:cfRule>
          <xm:sqref>AC63</xm:sqref>
        </x14:conditionalFormatting>
        <x14:conditionalFormatting xmlns:xm="http://schemas.microsoft.com/office/excel/2006/main">
          <x14:cfRule type="expression" priority="145" id="{B2BB0E11-86EC-4679-91BF-1F14F7D98F0C}">
            <xm:f>OR(AC64='\Users\Carlos\Documents\GTH\[GTH - FICHA RIESGOS 2020.xlsm]Datos'!#REF!,AC64='\Users\Carlos\Documents\GTH\[GTH - FICHA RIESGOS 2020.xlsm]Datos'!#REF!)</xm:f>
            <x14:dxf>
              <fill>
                <patternFill>
                  <bgColor rgb="FF92D050"/>
                </patternFill>
              </fill>
            </x14:dxf>
          </x14:cfRule>
          <x14:cfRule type="expression" priority="146" id="{635E5BEC-B7FF-4491-A76A-39D3953BBE59}">
            <xm:f>OR(AC64='\Users\Carlos\Documents\GTH\[GTH - FICHA RIESGOS 2020.xlsm]Datos'!#REF!,AC64='\Users\Carlos\Documents\GTH\[GTH - FICHA RIESGOS 2020.xlsm]Datos'!#REF!)</xm:f>
            <x14:dxf>
              <fill>
                <patternFill>
                  <bgColor rgb="FFFFFF00"/>
                </patternFill>
              </fill>
            </x14:dxf>
          </x14:cfRule>
          <x14:cfRule type="expression" priority="147" id="{D125A655-369B-4D94-AAFB-7EC8D05103C1}">
            <xm:f>OR(AC64='\Users\Carlos\Documents\GTH\[GTH - FICHA RIESGOS 2020.xlsm]Datos'!#REF!,AC64='\Users\Carlos\Documents\GTH\[GTH - FICHA RIESGOS 2020.xlsm]Datos'!#REF!)</xm:f>
            <x14:dxf>
              <fill>
                <patternFill>
                  <bgColor rgb="FFFFC000"/>
                </patternFill>
              </fill>
            </x14:dxf>
          </x14:cfRule>
          <x14:cfRule type="expression" priority="148" id="{1C50442F-2B30-44D6-A997-015221419071}">
            <xm:f>OR(AC64='\Users\Carlos\Documents\GTH\[GTH - FICHA RIESGOS 2020.xlsm]Datos'!#REF!,AC64='\Users\Carlos\Documents\GTH\[GTH - FICHA RIESGOS 2020.xlsm]Datos'!#REF!)</xm:f>
            <x14:dxf>
              <fill>
                <patternFill>
                  <bgColor rgb="FFFF0000"/>
                </patternFill>
              </fill>
            </x14:dxf>
          </x14:cfRule>
          <xm:sqref>AC64</xm:sqref>
        </x14:conditionalFormatting>
        <x14:conditionalFormatting xmlns:xm="http://schemas.microsoft.com/office/excel/2006/main">
          <x14:cfRule type="expression" priority="141" id="{DD68D6A0-A7D9-4264-8B16-01A57A938DF3}">
            <xm:f>OR(AC66='\Users\Carlos\Documents\MYM\[V.3 MYM DEF. RIESGOS 18-08-2020.xlsx]Datos'!#REF!,AC66='\Users\Carlos\Documents\MYM\[V.3 MYM DEF. RIESGOS 18-08-2020.xlsx]Datos'!#REF!)</xm:f>
            <x14:dxf>
              <fill>
                <patternFill>
                  <bgColor rgb="FF92D050"/>
                </patternFill>
              </fill>
            </x14:dxf>
          </x14:cfRule>
          <x14:cfRule type="expression" priority="142" id="{5C6C7087-CB7D-43AF-84A4-9D29907652EB}">
            <xm:f>OR(AC66='\Users\Carlos\Documents\MYM\[V.3 MYM DEF. RIESGOS 18-08-2020.xlsx]Datos'!#REF!,AC66='\Users\Carlos\Documents\MYM\[V.3 MYM DEF. RIESGOS 18-08-2020.xlsx]Datos'!#REF!)</xm:f>
            <x14:dxf>
              <fill>
                <patternFill>
                  <bgColor rgb="FFFFFF00"/>
                </patternFill>
              </fill>
            </x14:dxf>
          </x14:cfRule>
          <x14:cfRule type="expression" priority="143" id="{8DF796F0-DFEA-4ADF-8A38-C1E52287906E}">
            <xm:f>OR(AC66='\Users\Carlos\Documents\MYM\[V.3 MYM DEF. RIESGOS 18-08-2020.xlsx]Datos'!#REF!,AC66='\Users\Carlos\Documents\MYM\[V.3 MYM DEF. RIESGOS 18-08-2020.xlsx]Datos'!#REF!)</xm:f>
            <x14:dxf>
              <fill>
                <patternFill>
                  <bgColor rgb="FFFFC000"/>
                </patternFill>
              </fill>
            </x14:dxf>
          </x14:cfRule>
          <x14:cfRule type="expression" priority="144" id="{D9CCB683-7930-47AD-B323-EF643D3FDEC2}">
            <xm:f>OR(AC66='\Users\Carlos\Documents\MYM\[V.3 MYM DEF. RIESGOS 18-08-2020.xlsx]Datos'!#REF!,AC66='\Users\Carlos\Documents\MYM\[V.3 MYM DEF. RIESGOS 18-08-2020.xlsx]Datos'!#REF!)</xm:f>
            <x14:dxf>
              <fill>
                <patternFill>
                  <bgColor rgb="FFFF0000"/>
                </patternFill>
              </fill>
            </x14:dxf>
          </x14:cfRule>
          <xm:sqref>AC66</xm:sqref>
        </x14:conditionalFormatting>
        <x14:conditionalFormatting xmlns:xm="http://schemas.microsoft.com/office/excel/2006/main">
          <x14:cfRule type="expression" priority="137" id="{850EAAC8-FED3-476C-B326-0B3C50A02185}">
            <xm:f>OR(AC53='\Users\Carlos\Documents\MYM\[V.3 MYM DEF. RIESGOS 18-08-2020.xlsx]Datos'!#REF!,AC53='\Users\Carlos\Documents\MYM\[V.3 MYM DEF. RIESGOS 18-08-2020.xlsx]Datos'!#REF!)</xm:f>
            <x14:dxf>
              <fill>
                <patternFill>
                  <bgColor rgb="FF92D050"/>
                </patternFill>
              </fill>
            </x14:dxf>
          </x14:cfRule>
          <x14:cfRule type="expression" priority="138" id="{DBE5CA88-CB2A-4EC6-9CA2-652CB853FF51}">
            <xm:f>OR(AC53='\Users\Carlos\Documents\MYM\[V.3 MYM DEF. RIESGOS 18-08-2020.xlsx]Datos'!#REF!,AC53='\Users\Carlos\Documents\MYM\[V.3 MYM DEF. RIESGOS 18-08-2020.xlsx]Datos'!#REF!)</xm:f>
            <x14:dxf>
              <fill>
                <patternFill>
                  <bgColor rgb="FFFFFF00"/>
                </patternFill>
              </fill>
            </x14:dxf>
          </x14:cfRule>
          <x14:cfRule type="expression" priority="139" id="{599A5F00-CAEF-4934-92AC-A526A2D140BA}">
            <xm:f>OR(AC53='\Users\Carlos\Documents\MYM\[V.3 MYM DEF. RIESGOS 18-08-2020.xlsx]Datos'!#REF!,AC53='\Users\Carlos\Documents\MYM\[V.3 MYM DEF. RIESGOS 18-08-2020.xlsx]Datos'!#REF!)</xm:f>
            <x14:dxf>
              <fill>
                <patternFill>
                  <bgColor rgb="FFFFC000"/>
                </patternFill>
              </fill>
            </x14:dxf>
          </x14:cfRule>
          <x14:cfRule type="expression" priority="140" id="{566B44FC-1BEA-41B6-8BB0-BCE932494BD2}">
            <xm:f>OR(AC53='\Users\Carlos\Documents\MYM\[V.3 MYM DEF. RIESGOS 18-08-2020.xlsx]Datos'!#REF!,AC53='\Users\Carlos\Documents\MYM\[V.3 MYM DEF. RIESGOS 18-08-2020.xlsx]Datos'!#REF!)</xm:f>
            <x14:dxf>
              <fill>
                <patternFill>
                  <bgColor rgb="FFFF0000"/>
                </patternFill>
              </fill>
            </x14:dxf>
          </x14:cfRule>
          <xm:sqref>AC53</xm:sqref>
        </x14:conditionalFormatting>
        <x14:conditionalFormatting xmlns:xm="http://schemas.microsoft.com/office/excel/2006/main">
          <x14:cfRule type="expression" priority="133" id="{08FD86A3-8577-423C-9930-B16BAE52E87A}">
            <xm:f>OR(AC40='\Users\Carlos\Documents\MYM\[V.3 MYM DEF. RIESGOS 18-08-2020.xlsx]Datos'!#REF!,AC40='\Users\Carlos\Documents\MYM\[V.3 MYM DEF. RIESGOS 18-08-2020.xlsx]Datos'!#REF!)</xm:f>
            <x14:dxf>
              <fill>
                <patternFill>
                  <bgColor rgb="FF92D050"/>
                </patternFill>
              </fill>
            </x14:dxf>
          </x14:cfRule>
          <x14:cfRule type="expression" priority="134" id="{0021879D-5738-4E9D-A9D0-AC4B3EEC24D9}">
            <xm:f>OR(AC40='\Users\Carlos\Documents\MYM\[V.3 MYM DEF. RIESGOS 18-08-2020.xlsx]Datos'!#REF!,AC40='\Users\Carlos\Documents\MYM\[V.3 MYM DEF. RIESGOS 18-08-2020.xlsx]Datos'!#REF!)</xm:f>
            <x14:dxf>
              <fill>
                <patternFill>
                  <bgColor rgb="FFFFFF00"/>
                </patternFill>
              </fill>
            </x14:dxf>
          </x14:cfRule>
          <x14:cfRule type="expression" priority="135" id="{30C55447-2471-40EC-A6AD-4AC49CD4D8DF}">
            <xm:f>OR(AC40='\Users\Carlos\Documents\MYM\[V.3 MYM DEF. RIESGOS 18-08-2020.xlsx]Datos'!#REF!,AC40='\Users\Carlos\Documents\MYM\[V.3 MYM DEF. RIESGOS 18-08-2020.xlsx]Datos'!#REF!)</xm:f>
            <x14:dxf>
              <fill>
                <patternFill>
                  <bgColor rgb="FFFFC000"/>
                </patternFill>
              </fill>
            </x14:dxf>
          </x14:cfRule>
          <x14:cfRule type="expression" priority="136" id="{E3808811-F4FC-4E26-AB8C-ADF6510FBA7E}">
            <xm:f>OR(AC40='\Users\Carlos\Documents\MYM\[V.3 MYM DEF. RIESGOS 18-08-2020.xlsx]Datos'!#REF!,AC40='\Users\Carlos\Documents\MYM\[V.3 MYM DEF. RIESGOS 18-08-2020.xlsx]Datos'!#REF!)</xm:f>
            <x14:dxf>
              <fill>
                <patternFill>
                  <bgColor rgb="FFFF0000"/>
                </patternFill>
              </fill>
            </x14:dxf>
          </x14:cfRule>
          <xm:sqref>AC40</xm:sqref>
        </x14:conditionalFormatting>
        <x14:conditionalFormatting xmlns:xm="http://schemas.microsoft.com/office/excel/2006/main">
          <x14:cfRule type="expression" priority="129" id="{120ABC1C-373C-4A45-8A4B-39A1FCCFFF88}">
            <xm:f>OR(AC36='\Users\Carlos\Documents\MYM\[V.3 MYM DEF. RIESGOS 18-08-2020.xlsx]Datos'!#REF!,AC36='\Users\Carlos\Documents\MYM\[V.3 MYM DEF. RIESGOS 18-08-2020.xlsx]Datos'!#REF!)</xm:f>
            <x14:dxf>
              <fill>
                <patternFill>
                  <bgColor rgb="FF92D050"/>
                </patternFill>
              </fill>
            </x14:dxf>
          </x14:cfRule>
          <x14:cfRule type="expression" priority="130" id="{A9313FBA-BE7D-4674-8306-2AD45D71B04E}">
            <xm:f>OR(AC36='\Users\Carlos\Documents\MYM\[V.3 MYM DEF. RIESGOS 18-08-2020.xlsx]Datos'!#REF!,AC36='\Users\Carlos\Documents\MYM\[V.3 MYM DEF. RIESGOS 18-08-2020.xlsx]Datos'!#REF!)</xm:f>
            <x14:dxf>
              <fill>
                <patternFill>
                  <bgColor rgb="FFFFFF00"/>
                </patternFill>
              </fill>
            </x14:dxf>
          </x14:cfRule>
          <x14:cfRule type="expression" priority="131" id="{5687F80F-DCAE-4242-8716-C994390D50E5}">
            <xm:f>OR(AC36='\Users\Carlos\Documents\MYM\[V.3 MYM DEF. RIESGOS 18-08-2020.xlsx]Datos'!#REF!,AC36='\Users\Carlos\Documents\MYM\[V.3 MYM DEF. RIESGOS 18-08-2020.xlsx]Datos'!#REF!)</xm:f>
            <x14:dxf>
              <fill>
                <patternFill>
                  <bgColor rgb="FFFFC000"/>
                </patternFill>
              </fill>
            </x14:dxf>
          </x14:cfRule>
          <x14:cfRule type="expression" priority="132" id="{33334C32-5DBE-4913-852E-8CA5CB007FDC}">
            <xm:f>OR(AC36='\Users\Carlos\Documents\MYM\[V.3 MYM DEF. RIESGOS 18-08-2020.xlsx]Datos'!#REF!,AC36='\Users\Carlos\Documents\MYM\[V.3 MYM DEF. RIESGOS 18-08-2020.xlsx]Datos'!#REF!)</xm:f>
            <x14:dxf>
              <fill>
                <patternFill>
                  <bgColor rgb="FFFF0000"/>
                </patternFill>
              </fill>
            </x14:dxf>
          </x14:cfRule>
          <xm:sqref>AC36</xm:sqref>
        </x14:conditionalFormatting>
        <x14:conditionalFormatting xmlns:xm="http://schemas.microsoft.com/office/excel/2006/main">
          <x14:cfRule type="expression" priority="125" id="{FF8E5D66-2E84-4015-A037-99C96741E220}">
            <xm:f>OR(AC33='\Users\Carlos\Documents\MYM\[V.3 MYM DEF. RIESGOS 18-08-2020.xlsx]Datos'!#REF!,AC33='\Users\Carlos\Documents\MYM\[V.3 MYM DEF. RIESGOS 18-08-2020.xlsx]Datos'!#REF!)</xm:f>
            <x14:dxf>
              <fill>
                <patternFill>
                  <bgColor rgb="FF92D050"/>
                </patternFill>
              </fill>
            </x14:dxf>
          </x14:cfRule>
          <x14:cfRule type="expression" priority="126" id="{2A9732C4-BE79-4D4B-9F69-3F3D3C6EB1A1}">
            <xm:f>OR(AC33='\Users\Carlos\Documents\MYM\[V.3 MYM DEF. RIESGOS 18-08-2020.xlsx]Datos'!#REF!,AC33='\Users\Carlos\Documents\MYM\[V.3 MYM DEF. RIESGOS 18-08-2020.xlsx]Datos'!#REF!)</xm:f>
            <x14:dxf>
              <fill>
                <patternFill>
                  <bgColor rgb="FFFFFF00"/>
                </patternFill>
              </fill>
            </x14:dxf>
          </x14:cfRule>
          <x14:cfRule type="expression" priority="127" id="{9114557C-6E35-4385-A8B7-25F06DE79AA6}">
            <xm:f>OR(AC33='\Users\Carlos\Documents\MYM\[V.3 MYM DEF. RIESGOS 18-08-2020.xlsx]Datos'!#REF!,AC33='\Users\Carlos\Documents\MYM\[V.3 MYM DEF. RIESGOS 18-08-2020.xlsx]Datos'!#REF!)</xm:f>
            <x14:dxf>
              <fill>
                <patternFill>
                  <bgColor rgb="FFFFC000"/>
                </patternFill>
              </fill>
            </x14:dxf>
          </x14:cfRule>
          <x14:cfRule type="expression" priority="128" id="{30869E7A-CAFC-4B3A-B202-395466DC1DC3}">
            <xm:f>OR(AC33='\Users\Carlos\Documents\MYM\[V.3 MYM DEF. RIESGOS 18-08-2020.xlsx]Datos'!#REF!,AC33='\Users\Carlos\Documents\MYM\[V.3 MYM DEF. RIESGOS 18-08-2020.xlsx]Datos'!#REF!)</xm:f>
            <x14:dxf>
              <fill>
                <patternFill>
                  <bgColor rgb="FFFF0000"/>
                </patternFill>
              </fill>
            </x14:dxf>
          </x14:cfRule>
          <xm:sqref>AC33</xm:sqref>
        </x14:conditionalFormatting>
        <x14:conditionalFormatting xmlns:xm="http://schemas.microsoft.com/office/excel/2006/main">
          <x14:cfRule type="expression" priority="121" id="{E3DC18E6-6BBB-4000-B63D-691F248CFD38}">
            <xm:f>OR(AC44='\Users\Carlos\Documents\GPE\[GPE - FICHA DE RIESGOS 2020.xlsm]Datos'!#REF!,AC44='\Users\Carlos\Documents\GPE\[GPE - FICHA DE RIESGOS 2020.xlsm]Datos'!#REF!)</xm:f>
            <x14:dxf>
              <fill>
                <patternFill>
                  <bgColor rgb="FF92D050"/>
                </patternFill>
              </fill>
            </x14:dxf>
          </x14:cfRule>
          <x14:cfRule type="expression" priority="122" id="{D3929637-3FAA-4DD5-9B4D-BBCF97945499}">
            <xm:f>OR(AC44='\Users\Carlos\Documents\GPE\[GPE - FICHA DE RIESGOS 2020.xlsm]Datos'!#REF!,AC44='\Users\Carlos\Documents\GPE\[GPE - FICHA DE RIESGOS 2020.xlsm]Datos'!#REF!)</xm:f>
            <x14:dxf>
              <fill>
                <patternFill>
                  <bgColor rgb="FFFFFF00"/>
                </patternFill>
              </fill>
            </x14:dxf>
          </x14:cfRule>
          <x14:cfRule type="expression" priority="123" id="{2F45AB72-D7A3-438E-8408-5E063E6FC3EF}">
            <xm:f>OR(AC44='\Users\Carlos\Documents\GPE\[GPE - FICHA DE RIESGOS 2020.xlsm]Datos'!#REF!,AC44='\Users\Carlos\Documents\GPE\[GPE - FICHA DE RIESGOS 2020.xlsm]Datos'!#REF!)</xm:f>
            <x14:dxf>
              <fill>
                <patternFill>
                  <bgColor rgb="FFFFC000"/>
                </patternFill>
              </fill>
            </x14:dxf>
          </x14:cfRule>
          <x14:cfRule type="expression" priority="124" id="{70001635-21C5-4F6D-8DF0-F583480AB2DA}">
            <xm:f>OR(AC44='\Users\Carlos\Documents\GPE\[GPE - FICHA DE RIESGOS 2020.xlsm]Datos'!#REF!,AC44='\Users\Carlos\Documents\GPE\[GPE - FICHA DE RIESGOS 2020.xlsm]Datos'!#REF!)</xm:f>
            <x14:dxf>
              <fill>
                <patternFill>
                  <bgColor rgb="FFFF0000"/>
                </patternFill>
              </fill>
            </x14:dxf>
          </x14:cfRule>
          <xm:sqref>AC44</xm:sqref>
        </x14:conditionalFormatting>
        <x14:conditionalFormatting xmlns:xm="http://schemas.microsoft.com/office/excel/2006/main">
          <x14:cfRule type="expression" priority="117" id="{1FD02D31-F2C0-426C-BCE9-6940B339EAD2}">
            <xm:f>OR(M98='\Users\johat\Downloads\[Ficha_Integral_del_Riesgo_u_Oportunidad por procesos TI Obs. CarlosC Obs DZ.xlsm]Datos'!#REF!,M98='\Users\johat\Downloads\[Ficha_Integral_del_Riesgo_u_Oportunidad por procesos TI Obs. CarlosC Obs DZ.xlsm]Datos'!#REF!)</xm:f>
            <x14:dxf>
              <fill>
                <patternFill>
                  <bgColor rgb="FF92D050"/>
                </patternFill>
              </fill>
            </x14:dxf>
          </x14:cfRule>
          <x14:cfRule type="expression" priority="118" id="{C8CD2EAF-EDEF-4305-AF5B-2FDA6BE603E0}">
            <xm:f>OR(M98='\Users\johat\Downloads\[Ficha_Integral_del_Riesgo_u_Oportunidad por procesos TI Obs. CarlosC Obs DZ.xlsm]Datos'!#REF!,M98='\Users\johat\Downloads\[Ficha_Integral_del_Riesgo_u_Oportunidad por procesos TI Obs. CarlosC Obs DZ.xlsm]Datos'!#REF!)</xm:f>
            <x14:dxf>
              <fill>
                <patternFill>
                  <bgColor rgb="FFFFFF00"/>
                </patternFill>
              </fill>
            </x14:dxf>
          </x14:cfRule>
          <x14:cfRule type="expression" priority="119" id="{177EADA7-89AF-4BBB-9EE1-568608B2029C}">
            <xm:f>OR(M98='\Users\johat\Downloads\[Ficha_Integral_del_Riesgo_u_Oportunidad por procesos TI Obs. CarlosC Obs DZ.xlsm]Datos'!#REF!,M98='\Users\johat\Downloads\[Ficha_Integral_del_Riesgo_u_Oportunidad por procesos TI Obs. CarlosC Obs DZ.xlsm]Datos'!#REF!)</xm:f>
            <x14:dxf>
              <fill>
                <patternFill>
                  <bgColor rgb="FFFFC000"/>
                </patternFill>
              </fill>
            </x14:dxf>
          </x14:cfRule>
          <x14:cfRule type="expression" priority="120" id="{2066227F-2A78-4CD9-A7A5-659206282940}">
            <xm:f>OR(M98='\Users\johat\Downloads\[Ficha_Integral_del_Riesgo_u_Oportunidad por procesos TI Obs. CarlosC Obs DZ.xlsm]Datos'!#REF!,M98='\Users\johat\Downloads\[Ficha_Integral_del_Riesgo_u_Oportunidad por procesos TI Obs. CarlosC Obs DZ.xlsm]Datos'!#REF!)</xm:f>
            <x14:dxf>
              <fill>
                <patternFill>
                  <bgColor rgb="FFFF0000"/>
                </patternFill>
              </fill>
            </x14:dxf>
          </x14:cfRule>
          <xm:sqref>M98 M100 M103</xm:sqref>
        </x14:conditionalFormatting>
        <x14:conditionalFormatting xmlns:xm="http://schemas.microsoft.com/office/excel/2006/main">
          <x14:cfRule type="cellIs" priority="114" operator="equal" id="{5BB4BB72-DEC3-4E66-A939-C949BE9C0DEC}">
            <xm:f>'\Users\johat\Downloads\[Ficha_Integral_del_Riesgo_u_Oportunidad por procesos TI Obs. CarlosC Obs DZ.xlsm]Datos'!#REF!</xm:f>
            <x14:dxf>
              <fill>
                <patternFill>
                  <bgColor rgb="FF92D050"/>
                </patternFill>
              </fill>
            </x14:dxf>
          </x14:cfRule>
          <x14:cfRule type="cellIs" priority="115" operator="equal" id="{A01AC7D6-126C-467A-B086-7F9FE0B3DDD6}">
            <xm:f>'\Users\johat\Downloads\[Ficha_Integral_del_Riesgo_u_Oportunidad por procesos TI Obs. CarlosC Obs DZ.xlsm]Datos'!#REF!</xm:f>
            <x14:dxf>
              <fill>
                <patternFill>
                  <bgColor rgb="FFFFFF00"/>
                </patternFill>
              </fill>
            </x14:dxf>
          </x14:cfRule>
          <x14:cfRule type="cellIs" priority="116" operator="equal" id="{9F3AC5C2-85A9-419C-A820-6261DA7E5BA6}">
            <xm:f>'\Users\johat\Downloads\[Ficha_Integral_del_Riesgo_u_Oportunidad por procesos TI Obs. CarlosC Obs DZ.xlsm]Datos'!#REF!</xm:f>
            <x14:dxf>
              <fill>
                <patternFill>
                  <bgColor rgb="FFFF0000"/>
                </patternFill>
              </fill>
            </x14:dxf>
          </x14:cfRule>
          <xm:sqref>S98 S100 S103</xm:sqref>
        </x14:conditionalFormatting>
        <x14:conditionalFormatting xmlns:xm="http://schemas.microsoft.com/office/excel/2006/main">
          <x14:cfRule type="cellIs" priority="111" operator="equal" id="{7C6E267D-33E6-41EA-AA7E-F3AC11D9E078}">
            <xm:f>'\Users\johat\Downloads\[Ficha_Integral_del_Riesgo_u_Oportunidad por procesos TI Obs. CarlosC Obs DZ.xlsm]Datos'!#REF!</xm:f>
            <x14:dxf>
              <fill>
                <patternFill>
                  <bgColor rgb="FF92D050"/>
                </patternFill>
              </fill>
            </x14:dxf>
          </x14:cfRule>
          <x14:cfRule type="cellIs" priority="112" operator="equal" id="{2708CC8D-71AE-4F15-9A09-9799D60BF6A3}">
            <xm:f>'\Users\johat\Downloads\[Ficha_Integral_del_Riesgo_u_Oportunidad por procesos TI Obs. CarlosC Obs DZ.xlsm]Datos'!#REF!</xm:f>
            <x14:dxf>
              <fill>
                <patternFill>
                  <bgColor rgb="FFFFFF00"/>
                </patternFill>
              </fill>
            </x14:dxf>
          </x14:cfRule>
          <x14:cfRule type="cellIs" priority="113" operator="equal" id="{17E51768-2A62-445F-AFCC-2BB9330CA795}">
            <xm:f>'\Users\johat\Downloads\[Ficha_Integral_del_Riesgo_u_Oportunidad por procesos TI Obs. CarlosC Obs DZ.xlsm]Datos'!#REF!</xm:f>
            <x14:dxf>
              <fill>
                <patternFill>
                  <bgColor rgb="FFFF0000"/>
                </patternFill>
              </fill>
            </x14:dxf>
          </x14:cfRule>
          <xm:sqref>Y98 Y100 Y103</xm:sqref>
        </x14:conditionalFormatting>
        <x14:conditionalFormatting xmlns:xm="http://schemas.microsoft.com/office/excel/2006/main">
          <x14:cfRule type="expression" priority="103" id="{560FA9F9-5A96-4643-95B7-9DA3AF883FD6}">
            <xm:f>OR(AC98='\Users\Carlos\Documents\MYM\DE\[Ficha_Integral_del_Riesgo_u_Oportunidad D.E.       19-08-2020.xlsm]Datos'!#REF!,AC98='\Users\Carlos\Documents\MYM\DE\[Ficha_Integral_del_Riesgo_u_Oportunidad D.E.       19-08-2020.xlsm]Datos'!#REF!)</xm:f>
            <x14:dxf>
              <fill>
                <patternFill>
                  <bgColor rgb="FF92D050"/>
                </patternFill>
              </fill>
            </x14:dxf>
          </x14:cfRule>
          <x14:cfRule type="expression" priority="104" id="{7CD76C2D-F890-4068-9212-D5F48D5DFE0C}">
            <xm:f>OR(AC98='\Users\Carlos\Documents\MYM\DE\[Ficha_Integral_del_Riesgo_u_Oportunidad D.E.       19-08-2020.xlsm]Datos'!#REF!,AC98='\Users\Carlos\Documents\MYM\DE\[Ficha_Integral_del_Riesgo_u_Oportunidad D.E.       19-08-2020.xlsm]Datos'!#REF!)</xm:f>
            <x14:dxf>
              <fill>
                <patternFill>
                  <bgColor rgb="FFFFFF00"/>
                </patternFill>
              </fill>
            </x14:dxf>
          </x14:cfRule>
          <x14:cfRule type="expression" priority="105" id="{9AC4BDDF-D8CE-4E7E-9A5A-EB206F2327BC}">
            <xm:f>OR(AC98='\Users\Carlos\Documents\MYM\DE\[Ficha_Integral_del_Riesgo_u_Oportunidad D.E.       19-08-2020.xlsm]Datos'!#REF!,AC98='\Users\Carlos\Documents\MYM\DE\[Ficha_Integral_del_Riesgo_u_Oportunidad D.E.       19-08-2020.xlsm]Datos'!#REF!)</xm:f>
            <x14:dxf>
              <fill>
                <patternFill>
                  <bgColor rgb="FFFFC000"/>
                </patternFill>
              </fill>
            </x14:dxf>
          </x14:cfRule>
          <x14:cfRule type="expression" priority="106" id="{6621C997-0FAA-4894-B327-D6E469579CC6}">
            <xm:f>OR(AC98='\Users\Carlos\Documents\MYM\DE\[Ficha_Integral_del_Riesgo_u_Oportunidad D.E.       19-08-2020.xlsm]Datos'!#REF!,AC98='\Users\Carlos\Documents\MYM\DE\[Ficha_Integral_del_Riesgo_u_Oportunidad D.E.       19-08-2020.xlsm]Datos'!#REF!)</xm:f>
            <x14:dxf>
              <fill>
                <patternFill>
                  <bgColor rgb="FFFF0000"/>
                </patternFill>
              </fill>
            </x14:dxf>
          </x14:cfRule>
          <xm:sqref>AC98</xm:sqref>
        </x14:conditionalFormatting>
        <x14:conditionalFormatting xmlns:xm="http://schemas.microsoft.com/office/excel/2006/main">
          <x14:cfRule type="expression" priority="99" id="{89FBE9D0-A31C-4F37-933D-573308ABB454}">
            <xm:f>OR(AC100='\Users\Carlos\Documents\MYM\DE\[Ficha_Integral_del_Riesgo_u_Oportunidad D.E.       19-08-2020.xlsm]Datos'!#REF!,AC100='\Users\Carlos\Documents\MYM\DE\[Ficha_Integral_del_Riesgo_u_Oportunidad D.E.       19-08-2020.xlsm]Datos'!#REF!)</xm:f>
            <x14:dxf>
              <fill>
                <patternFill>
                  <bgColor rgb="FF92D050"/>
                </patternFill>
              </fill>
            </x14:dxf>
          </x14:cfRule>
          <x14:cfRule type="expression" priority="100" id="{71D2804D-5EF4-4508-A730-3115BA0B4577}">
            <xm:f>OR(AC100='\Users\Carlos\Documents\MYM\DE\[Ficha_Integral_del_Riesgo_u_Oportunidad D.E.       19-08-2020.xlsm]Datos'!#REF!,AC100='\Users\Carlos\Documents\MYM\DE\[Ficha_Integral_del_Riesgo_u_Oportunidad D.E.       19-08-2020.xlsm]Datos'!#REF!)</xm:f>
            <x14:dxf>
              <fill>
                <patternFill>
                  <bgColor rgb="FFFFFF00"/>
                </patternFill>
              </fill>
            </x14:dxf>
          </x14:cfRule>
          <x14:cfRule type="expression" priority="101" id="{D9B6475E-2FDF-4AE9-AAA5-B98895FDC56B}">
            <xm:f>OR(AC100='\Users\Carlos\Documents\MYM\DE\[Ficha_Integral_del_Riesgo_u_Oportunidad D.E.       19-08-2020.xlsm]Datos'!#REF!,AC100='\Users\Carlos\Documents\MYM\DE\[Ficha_Integral_del_Riesgo_u_Oportunidad D.E.       19-08-2020.xlsm]Datos'!#REF!)</xm:f>
            <x14:dxf>
              <fill>
                <patternFill>
                  <bgColor rgb="FFFFC000"/>
                </patternFill>
              </fill>
            </x14:dxf>
          </x14:cfRule>
          <x14:cfRule type="expression" priority="102" id="{87AC9506-9EFC-4266-A4FA-D105A8C53436}">
            <xm:f>OR(AC100='\Users\Carlos\Documents\MYM\DE\[Ficha_Integral_del_Riesgo_u_Oportunidad D.E.       19-08-2020.xlsm]Datos'!#REF!,AC100='\Users\Carlos\Documents\MYM\DE\[Ficha_Integral_del_Riesgo_u_Oportunidad D.E.       19-08-2020.xlsm]Datos'!#REF!)</xm:f>
            <x14:dxf>
              <fill>
                <patternFill>
                  <bgColor rgb="FFFF0000"/>
                </patternFill>
              </fill>
            </x14:dxf>
          </x14:cfRule>
          <xm:sqref>AC100</xm:sqref>
        </x14:conditionalFormatting>
        <x14:conditionalFormatting xmlns:xm="http://schemas.microsoft.com/office/excel/2006/main">
          <x14:cfRule type="expression" priority="95" id="{B394174A-A100-49E5-884E-CAB1E3EAF8BC}">
            <xm:f>OR(AC103='\Users\Carlos\Documents\MYM\[V.3 MYM DEF. RIESGOS 18-08-2020.xlsx]Datos'!#REF!,AC103='\Users\Carlos\Documents\MYM\[V.3 MYM DEF. RIESGOS 18-08-2020.xlsx]Datos'!#REF!)</xm:f>
            <x14:dxf>
              <fill>
                <patternFill>
                  <bgColor rgb="FF92D050"/>
                </patternFill>
              </fill>
            </x14:dxf>
          </x14:cfRule>
          <x14:cfRule type="expression" priority="96" id="{B170207E-CB9F-4D90-B558-8B3C0A2EAF4D}">
            <xm:f>OR(AC103='\Users\Carlos\Documents\MYM\[V.3 MYM DEF. RIESGOS 18-08-2020.xlsx]Datos'!#REF!,AC103='\Users\Carlos\Documents\MYM\[V.3 MYM DEF. RIESGOS 18-08-2020.xlsx]Datos'!#REF!)</xm:f>
            <x14:dxf>
              <fill>
                <patternFill>
                  <bgColor rgb="FFFFFF00"/>
                </patternFill>
              </fill>
            </x14:dxf>
          </x14:cfRule>
          <x14:cfRule type="expression" priority="97" id="{A3548C9E-6566-4089-BAC3-8FFA6E379FAA}">
            <xm:f>OR(AC103='\Users\Carlos\Documents\MYM\[V.3 MYM DEF. RIESGOS 18-08-2020.xlsx]Datos'!#REF!,AC103='\Users\Carlos\Documents\MYM\[V.3 MYM DEF. RIESGOS 18-08-2020.xlsx]Datos'!#REF!)</xm:f>
            <x14:dxf>
              <fill>
                <patternFill>
                  <bgColor rgb="FFFFC000"/>
                </patternFill>
              </fill>
            </x14:dxf>
          </x14:cfRule>
          <x14:cfRule type="expression" priority="98" id="{602DA4E7-9E4B-43A1-9776-BF6FE613DF4A}">
            <xm:f>OR(AC103='\Users\Carlos\Documents\MYM\[V.3 MYM DEF. RIESGOS 18-08-2020.xlsx]Datos'!#REF!,AC103='\Users\Carlos\Documents\MYM\[V.3 MYM DEF. RIESGOS 18-08-2020.xlsx]Datos'!#REF!)</xm:f>
            <x14:dxf>
              <fill>
                <patternFill>
                  <bgColor rgb="FFFF0000"/>
                </patternFill>
              </fill>
            </x14:dxf>
          </x14:cfRule>
          <xm:sqref>AC103</xm:sqref>
        </x14:conditionalFormatting>
        <x14:conditionalFormatting xmlns:xm="http://schemas.microsoft.com/office/excel/2006/main">
          <x14:cfRule type="expression" priority="91" id="{16E0E481-C6ED-4C88-8590-E133591A303D}">
            <xm:f>OR(M66='\Users\Carlos\Documents\AJ\[AJ - FICHA RIESGOS 2020.xlsm]Datos'!#REF!,M66='\Users\Carlos\Documents\AJ\[AJ - FICHA RIESGOS 2020.xlsm]Datos'!#REF!)</xm:f>
            <x14:dxf>
              <fill>
                <patternFill>
                  <bgColor rgb="FF92D050"/>
                </patternFill>
              </fill>
            </x14:dxf>
          </x14:cfRule>
          <x14:cfRule type="expression" priority="92" id="{B722B7E0-D4E1-4D2E-8066-73B2C78575AA}">
            <xm:f>OR(M66='\Users\Carlos\Documents\AJ\[AJ - FICHA RIESGOS 2020.xlsm]Datos'!#REF!,M66='\Users\Carlos\Documents\AJ\[AJ - FICHA RIESGOS 2020.xlsm]Datos'!#REF!)</xm:f>
            <x14:dxf>
              <fill>
                <patternFill>
                  <bgColor rgb="FFFFFF00"/>
                </patternFill>
              </fill>
            </x14:dxf>
          </x14:cfRule>
          <x14:cfRule type="expression" priority="93" id="{D8971245-16F8-450A-8A1E-B047D4F8CAB1}">
            <xm:f>OR(M66='\Users\Carlos\Documents\AJ\[AJ - FICHA RIESGOS 2020.xlsm]Datos'!#REF!,M66='\Users\Carlos\Documents\AJ\[AJ - FICHA RIESGOS 2020.xlsm]Datos'!#REF!)</xm:f>
            <x14:dxf>
              <fill>
                <patternFill>
                  <bgColor rgb="FFFFC000"/>
                </patternFill>
              </fill>
            </x14:dxf>
          </x14:cfRule>
          <x14:cfRule type="expression" priority="94" id="{524257E1-1CBB-4A0B-984F-E28512D1D869}">
            <xm:f>OR(M66='\Users\Carlos\Documents\AJ\[AJ - FICHA RIESGOS 2020.xlsm]Datos'!#REF!,M66='\Users\Carlos\Documents\AJ\[AJ - FICHA RIESGOS 2020.xlsm]Datos'!#REF!)</xm:f>
            <x14:dxf>
              <fill>
                <patternFill>
                  <bgColor rgb="FFFF0000"/>
                </patternFill>
              </fill>
            </x14:dxf>
          </x14:cfRule>
          <xm:sqref>M66</xm:sqref>
        </x14:conditionalFormatting>
        <x14:conditionalFormatting xmlns:xm="http://schemas.microsoft.com/office/excel/2006/main">
          <x14:cfRule type="expression" priority="87" id="{A25DA85B-B388-4CCD-B26E-3FFE8C22F59C}">
            <xm:f>OR(AE110='\Users\Carlos\Documents\MYM\[V.3 MYM DEF. RIESGOS 18-08-2020.xlsx]Datos'!#REF!,AE110='\Users\Carlos\Documents\MYM\[V.3 MYM DEF. RIESGOS 18-08-2020.xlsx]Datos'!#REF!)</xm:f>
            <x14:dxf>
              <fill>
                <patternFill>
                  <bgColor rgb="FF92D050"/>
                </patternFill>
              </fill>
            </x14:dxf>
          </x14:cfRule>
          <x14:cfRule type="expression" priority="88" id="{2C9E513D-14E8-43EF-8D7F-3FF6DC6CA4C9}">
            <xm:f>OR(AE110='\Users\Carlos\Documents\MYM\[V.3 MYM DEF. RIESGOS 18-08-2020.xlsx]Datos'!#REF!,AE110='\Users\Carlos\Documents\MYM\[V.3 MYM DEF. RIESGOS 18-08-2020.xlsx]Datos'!#REF!)</xm:f>
            <x14:dxf>
              <fill>
                <patternFill>
                  <bgColor rgb="FFFFFF00"/>
                </patternFill>
              </fill>
            </x14:dxf>
          </x14:cfRule>
          <x14:cfRule type="expression" priority="89" id="{E0D4D500-B3B2-4404-92D9-137668B8B128}">
            <xm:f>OR(AE110='\Users\Carlos\Documents\MYM\[V.3 MYM DEF. RIESGOS 18-08-2020.xlsx]Datos'!#REF!,AE110='\Users\Carlos\Documents\MYM\[V.3 MYM DEF. RIESGOS 18-08-2020.xlsx]Datos'!#REF!)</xm:f>
            <x14:dxf>
              <fill>
                <patternFill>
                  <bgColor rgb="FFFFC000"/>
                </patternFill>
              </fill>
            </x14:dxf>
          </x14:cfRule>
          <x14:cfRule type="expression" priority="90" id="{E85B33FD-72B9-4DE8-A636-976CA4D835BB}">
            <xm:f>OR(AE110='\Users\Carlos\Documents\MYM\[V.3 MYM DEF. RIESGOS 18-08-2020.xlsx]Datos'!#REF!,AE110='\Users\Carlos\Documents\MYM\[V.3 MYM DEF. RIESGOS 18-08-2020.xlsx]Datos'!#REF!)</xm:f>
            <x14:dxf>
              <fill>
                <patternFill>
                  <bgColor rgb="FFFF0000"/>
                </patternFill>
              </fill>
            </x14:dxf>
          </x14:cfRule>
          <xm:sqref>AE110</xm:sqref>
        </x14:conditionalFormatting>
        <x14:conditionalFormatting xmlns:xm="http://schemas.microsoft.com/office/excel/2006/main">
          <x14:cfRule type="expression" priority="83" id="{F6D530C6-5841-46DF-BE52-BBCF2D3F406A}">
            <xm:f>OR(AE114='\Users\Carlos\Documents\MYM\[V.3 MYM DEF. RIESGOS 18-08-2020.xlsx]Datos'!#REF!,AE114='\Users\Carlos\Documents\MYM\[V.3 MYM DEF. RIESGOS 18-08-2020.xlsx]Datos'!#REF!)</xm:f>
            <x14:dxf>
              <fill>
                <patternFill>
                  <bgColor rgb="FF92D050"/>
                </patternFill>
              </fill>
            </x14:dxf>
          </x14:cfRule>
          <x14:cfRule type="expression" priority="84" id="{1F704703-7390-46C6-8688-79C09B157C98}">
            <xm:f>OR(AE114='\Users\Carlos\Documents\MYM\[V.3 MYM DEF. RIESGOS 18-08-2020.xlsx]Datos'!#REF!,AE114='\Users\Carlos\Documents\MYM\[V.3 MYM DEF. RIESGOS 18-08-2020.xlsx]Datos'!#REF!)</xm:f>
            <x14:dxf>
              <fill>
                <patternFill>
                  <bgColor rgb="FFFFFF00"/>
                </patternFill>
              </fill>
            </x14:dxf>
          </x14:cfRule>
          <x14:cfRule type="expression" priority="85" id="{1F936B4B-C2A4-4D16-871C-AAC40373C9B5}">
            <xm:f>OR(AE114='\Users\Carlos\Documents\MYM\[V.3 MYM DEF. RIESGOS 18-08-2020.xlsx]Datos'!#REF!,AE114='\Users\Carlos\Documents\MYM\[V.3 MYM DEF. RIESGOS 18-08-2020.xlsx]Datos'!#REF!)</xm:f>
            <x14:dxf>
              <fill>
                <patternFill>
                  <bgColor rgb="FFFFC000"/>
                </patternFill>
              </fill>
            </x14:dxf>
          </x14:cfRule>
          <x14:cfRule type="expression" priority="86" id="{748F70BB-52E0-4B92-8B98-EC2DE3D15D34}">
            <xm:f>OR(AE114='\Users\Carlos\Documents\MYM\[V.3 MYM DEF. RIESGOS 18-08-2020.xlsx]Datos'!#REF!,AE114='\Users\Carlos\Documents\MYM\[V.3 MYM DEF. RIESGOS 18-08-2020.xlsx]Datos'!#REF!)</xm:f>
            <x14:dxf>
              <fill>
                <patternFill>
                  <bgColor rgb="FFFF0000"/>
                </patternFill>
              </fill>
            </x14:dxf>
          </x14:cfRule>
          <xm:sqref>AE114</xm:sqref>
        </x14:conditionalFormatting>
        <x14:conditionalFormatting xmlns:xm="http://schemas.microsoft.com/office/excel/2006/main">
          <x14:cfRule type="expression" priority="79" id="{46A9317A-513B-4306-A56B-ACA4C4B20CB5}">
            <xm:f>OR(AE80='\Users\Carlos\Documents\AJ\[AJ - FICHA RIESGOS 2020.xlsm]Datos'!#REF!,AE80='\Users\Carlos\Documents\AJ\[AJ - FICHA RIESGOS 2020.xlsm]Datos'!#REF!)</xm:f>
            <x14:dxf>
              <fill>
                <patternFill>
                  <bgColor rgb="FF92D050"/>
                </patternFill>
              </fill>
            </x14:dxf>
          </x14:cfRule>
          <x14:cfRule type="expression" priority="80" id="{5C33499A-B211-45A2-A3FA-1393A240B9C1}">
            <xm:f>OR(AE80='\Users\Carlos\Documents\AJ\[AJ - FICHA RIESGOS 2020.xlsm]Datos'!#REF!,AE80='\Users\Carlos\Documents\AJ\[AJ - FICHA RIESGOS 2020.xlsm]Datos'!#REF!)</xm:f>
            <x14:dxf>
              <fill>
                <patternFill>
                  <bgColor rgb="FFFFFF00"/>
                </patternFill>
              </fill>
            </x14:dxf>
          </x14:cfRule>
          <x14:cfRule type="expression" priority="81" id="{FD51DBB8-BC42-403F-8FFB-8804BA2E09B6}">
            <xm:f>OR(AE80='\Users\Carlos\Documents\AJ\[AJ - FICHA RIESGOS 2020.xlsm]Datos'!#REF!,AE80='\Users\Carlos\Documents\AJ\[AJ - FICHA RIESGOS 2020.xlsm]Datos'!#REF!)</xm:f>
            <x14:dxf>
              <fill>
                <patternFill>
                  <bgColor rgb="FFFFC000"/>
                </patternFill>
              </fill>
            </x14:dxf>
          </x14:cfRule>
          <x14:cfRule type="expression" priority="82" id="{0C4486E7-01E9-4895-B90B-F9A427634623}">
            <xm:f>OR(AE80='\Users\Carlos\Documents\AJ\[AJ - FICHA RIESGOS 2020.xlsm]Datos'!#REF!,AE80='\Users\Carlos\Documents\AJ\[AJ - FICHA RIESGOS 2020.xlsm]Datos'!#REF!)</xm:f>
            <x14:dxf>
              <fill>
                <patternFill>
                  <bgColor rgb="FFFF0000"/>
                </patternFill>
              </fill>
            </x14:dxf>
          </x14:cfRule>
          <xm:sqref>AE80</xm:sqref>
        </x14:conditionalFormatting>
        <x14:conditionalFormatting xmlns:xm="http://schemas.microsoft.com/office/excel/2006/main">
          <x14:cfRule type="expression" priority="75" id="{21786D7A-DDB0-41B8-98E6-843EEDBC7486}">
            <xm:f>OR(AE78='\Users\Carlos\Documents\AJ\[AJ - FICHA RIESGOS 2020.xlsm]Datos'!#REF!,AE78='\Users\Carlos\Documents\AJ\[AJ - FICHA RIESGOS 2020.xlsm]Datos'!#REF!)</xm:f>
            <x14:dxf>
              <fill>
                <patternFill>
                  <bgColor rgb="FF92D050"/>
                </patternFill>
              </fill>
            </x14:dxf>
          </x14:cfRule>
          <x14:cfRule type="expression" priority="76" id="{D684A069-E0B9-42C1-A7EA-AA6B1104F171}">
            <xm:f>OR(AE78='\Users\Carlos\Documents\AJ\[AJ - FICHA RIESGOS 2020.xlsm]Datos'!#REF!,AE78='\Users\Carlos\Documents\AJ\[AJ - FICHA RIESGOS 2020.xlsm]Datos'!#REF!)</xm:f>
            <x14:dxf>
              <fill>
                <patternFill>
                  <bgColor rgb="FFFFFF00"/>
                </patternFill>
              </fill>
            </x14:dxf>
          </x14:cfRule>
          <x14:cfRule type="expression" priority="77" id="{23C3D28A-0A07-45CD-96EE-A9F222691F43}">
            <xm:f>OR(AE78='\Users\Carlos\Documents\AJ\[AJ - FICHA RIESGOS 2020.xlsm]Datos'!#REF!,AE78='\Users\Carlos\Documents\AJ\[AJ - FICHA RIESGOS 2020.xlsm]Datos'!#REF!)</xm:f>
            <x14:dxf>
              <fill>
                <patternFill>
                  <bgColor rgb="FFFFC000"/>
                </patternFill>
              </fill>
            </x14:dxf>
          </x14:cfRule>
          <x14:cfRule type="expression" priority="78" id="{FC4C121C-A2F3-4329-9092-55BDB9B85D15}">
            <xm:f>OR(AE78='\Users\Carlos\Documents\AJ\[AJ - FICHA RIESGOS 2020.xlsm]Datos'!#REF!,AE78='\Users\Carlos\Documents\AJ\[AJ - FICHA RIESGOS 2020.xlsm]Datos'!#REF!)</xm:f>
            <x14:dxf>
              <fill>
                <patternFill>
                  <bgColor rgb="FFFF0000"/>
                </patternFill>
              </fill>
            </x14:dxf>
          </x14:cfRule>
          <xm:sqref>AE78</xm:sqref>
        </x14:conditionalFormatting>
        <x14:conditionalFormatting xmlns:xm="http://schemas.microsoft.com/office/excel/2006/main">
          <x14:cfRule type="expression" priority="71" id="{DFB4E0A4-DBF6-4330-BE60-AECFAA5349BE}">
            <xm:f>OR(AE66='\Users\Carlos\Documents\MYM\[V.3 MYM DEF. RIESGOS 18-08-2020.xlsx]Datos'!#REF!,AE66='\Users\Carlos\Documents\MYM\[V.3 MYM DEF. RIESGOS 18-08-2020.xlsx]Datos'!#REF!)</xm:f>
            <x14:dxf>
              <fill>
                <patternFill>
                  <bgColor rgb="FF92D050"/>
                </patternFill>
              </fill>
            </x14:dxf>
          </x14:cfRule>
          <x14:cfRule type="expression" priority="72" id="{55F04DF8-CBB9-48BC-85AF-936398A78C5F}">
            <xm:f>OR(AE66='\Users\Carlos\Documents\MYM\[V.3 MYM DEF. RIESGOS 18-08-2020.xlsx]Datos'!#REF!,AE66='\Users\Carlos\Documents\MYM\[V.3 MYM DEF. RIESGOS 18-08-2020.xlsx]Datos'!#REF!)</xm:f>
            <x14:dxf>
              <fill>
                <patternFill>
                  <bgColor rgb="FFFFFF00"/>
                </patternFill>
              </fill>
            </x14:dxf>
          </x14:cfRule>
          <x14:cfRule type="expression" priority="73" id="{7AE646F7-AD3C-4774-962A-80AF91620590}">
            <xm:f>OR(AE66='\Users\Carlos\Documents\MYM\[V.3 MYM DEF. RIESGOS 18-08-2020.xlsx]Datos'!#REF!,AE66='\Users\Carlos\Documents\MYM\[V.3 MYM DEF. RIESGOS 18-08-2020.xlsx]Datos'!#REF!)</xm:f>
            <x14:dxf>
              <fill>
                <patternFill>
                  <bgColor rgb="FFFFC000"/>
                </patternFill>
              </fill>
            </x14:dxf>
          </x14:cfRule>
          <x14:cfRule type="expression" priority="74" id="{7B9A7213-8C9B-43C5-AD27-8A9BC94FDC31}">
            <xm:f>OR(AE66='\Users\Carlos\Documents\MYM\[V.3 MYM DEF. RIESGOS 18-08-2020.xlsx]Datos'!#REF!,AE66='\Users\Carlos\Documents\MYM\[V.3 MYM DEF. RIESGOS 18-08-2020.xlsx]Datos'!#REF!)</xm:f>
            <x14:dxf>
              <fill>
                <patternFill>
                  <bgColor rgb="FFFF0000"/>
                </patternFill>
              </fill>
            </x14:dxf>
          </x14:cfRule>
          <xm:sqref>AE66</xm:sqref>
        </x14:conditionalFormatting>
        <x14:conditionalFormatting xmlns:xm="http://schemas.microsoft.com/office/excel/2006/main">
          <x14:cfRule type="expression" priority="67" id="{E362C6B6-2C27-4629-B3B4-2753A1F6B6C8}">
            <xm:f>OR(AE61='\Users\Carlos\Documents\GTH\[GTH - FICHA RIESGOS 2020.xlsm]Datos'!#REF!,AE61='\Users\Carlos\Documents\GTH\[GTH - FICHA RIESGOS 2020.xlsm]Datos'!#REF!)</xm:f>
            <x14:dxf>
              <fill>
                <patternFill>
                  <bgColor rgb="FF92D050"/>
                </patternFill>
              </fill>
            </x14:dxf>
          </x14:cfRule>
          <x14:cfRule type="expression" priority="68" id="{91475900-A053-42A5-B23C-7EA1B0A96631}">
            <xm:f>OR(AE61='\Users\Carlos\Documents\GTH\[GTH - FICHA RIESGOS 2020.xlsm]Datos'!#REF!,AE61='\Users\Carlos\Documents\GTH\[GTH - FICHA RIESGOS 2020.xlsm]Datos'!#REF!)</xm:f>
            <x14:dxf>
              <fill>
                <patternFill>
                  <bgColor rgb="FFFFFF00"/>
                </patternFill>
              </fill>
            </x14:dxf>
          </x14:cfRule>
          <x14:cfRule type="expression" priority="69" id="{7BC8ABA4-ADD1-4028-8B54-51667736097B}">
            <xm:f>OR(AE61='\Users\Carlos\Documents\GTH\[GTH - FICHA RIESGOS 2020.xlsm]Datos'!#REF!,AE61='\Users\Carlos\Documents\GTH\[GTH - FICHA RIESGOS 2020.xlsm]Datos'!#REF!)</xm:f>
            <x14:dxf>
              <fill>
                <patternFill>
                  <bgColor rgb="FFFFC000"/>
                </patternFill>
              </fill>
            </x14:dxf>
          </x14:cfRule>
          <x14:cfRule type="expression" priority="70" id="{1E9AA7D1-EC13-46EA-9197-A9DEECA1A509}">
            <xm:f>OR(AE61='\Users\Carlos\Documents\GTH\[GTH - FICHA RIESGOS 2020.xlsm]Datos'!#REF!,AE61='\Users\Carlos\Documents\GTH\[GTH - FICHA RIESGOS 2020.xlsm]Datos'!#REF!)</xm:f>
            <x14:dxf>
              <fill>
                <patternFill>
                  <bgColor rgb="FFFF0000"/>
                </patternFill>
              </fill>
            </x14:dxf>
          </x14:cfRule>
          <xm:sqref>AE61</xm:sqref>
        </x14:conditionalFormatting>
        <x14:conditionalFormatting xmlns:xm="http://schemas.microsoft.com/office/excel/2006/main">
          <x14:cfRule type="expression" priority="63" id="{F1E3F0D6-B36B-483D-8D01-CD54CCDA2BF9}">
            <xm:f>OR(AE63='\Users\Carlos\Documents\GTH\[GTH - FICHA RIESGOS 2020.xlsm]Datos'!#REF!,AE63='\Users\Carlos\Documents\GTH\[GTH - FICHA RIESGOS 2020.xlsm]Datos'!#REF!)</xm:f>
            <x14:dxf>
              <fill>
                <patternFill>
                  <bgColor rgb="FF92D050"/>
                </patternFill>
              </fill>
            </x14:dxf>
          </x14:cfRule>
          <x14:cfRule type="expression" priority="64" id="{187D35E9-BE2A-41C1-A15C-C92D6C2A4AEB}">
            <xm:f>OR(AE63='\Users\Carlos\Documents\GTH\[GTH - FICHA RIESGOS 2020.xlsm]Datos'!#REF!,AE63='\Users\Carlos\Documents\GTH\[GTH - FICHA RIESGOS 2020.xlsm]Datos'!#REF!)</xm:f>
            <x14:dxf>
              <fill>
                <patternFill>
                  <bgColor rgb="FFFFFF00"/>
                </patternFill>
              </fill>
            </x14:dxf>
          </x14:cfRule>
          <x14:cfRule type="expression" priority="65" id="{B847365A-8AA3-436D-883D-8771A1123977}">
            <xm:f>OR(AE63='\Users\Carlos\Documents\GTH\[GTH - FICHA RIESGOS 2020.xlsm]Datos'!#REF!,AE63='\Users\Carlos\Documents\GTH\[GTH - FICHA RIESGOS 2020.xlsm]Datos'!#REF!)</xm:f>
            <x14:dxf>
              <fill>
                <patternFill>
                  <bgColor rgb="FFFFC000"/>
                </patternFill>
              </fill>
            </x14:dxf>
          </x14:cfRule>
          <x14:cfRule type="expression" priority="66" id="{CE4D012A-C1DF-43DA-9AAC-8F13E3C871E3}">
            <xm:f>OR(AE63='\Users\Carlos\Documents\GTH\[GTH - FICHA RIESGOS 2020.xlsm]Datos'!#REF!,AE63='\Users\Carlos\Documents\GTH\[GTH - FICHA RIESGOS 2020.xlsm]Datos'!#REF!)</xm:f>
            <x14:dxf>
              <fill>
                <patternFill>
                  <bgColor rgb="FFFF0000"/>
                </patternFill>
              </fill>
            </x14:dxf>
          </x14:cfRule>
          <xm:sqref>AE63</xm:sqref>
        </x14:conditionalFormatting>
        <x14:conditionalFormatting xmlns:xm="http://schemas.microsoft.com/office/excel/2006/main">
          <x14:cfRule type="expression" priority="59" id="{BB454218-641F-4EB2-94B7-CE98DB0A06F6}">
            <xm:f>OR(AE64='\Users\Carlos\Documents\GTH\[GTH - FICHA RIESGOS 2020.xlsm]Datos'!#REF!,AE64='\Users\Carlos\Documents\GTH\[GTH - FICHA RIESGOS 2020.xlsm]Datos'!#REF!)</xm:f>
            <x14:dxf>
              <fill>
                <patternFill>
                  <bgColor rgb="FF92D050"/>
                </patternFill>
              </fill>
            </x14:dxf>
          </x14:cfRule>
          <x14:cfRule type="expression" priority="60" id="{390357A0-58CF-4B95-B72E-6223DB616674}">
            <xm:f>OR(AE64='\Users\Carlos\Documents\GTH\[GTH - FICHA RIESGOS 2020.xlsm]Datos'!#REF!,AE64='\Users\Carlos\Documents\GTH\[GTH - FICHA RIESGOS 2020.xlsm]Datos'!#REF!)</xm:f>
            <x14:dxf>
              <fill>
                <patternFill>
                  <bgColor rgb="FFFFFF00"/>
                </patternFill>
              </fill>
            </x14:dxf>
          </x14:cfRule>
          <x14:cfRule type="expression" priority="61" id="{FC6831F7-ED8D-410D-8D95-FF471F95F842}">
            <xm:f>OR(AE64='\Users\Carlos\Documents\GTH\[GTH - FICHA RIESGOS 2020.xlsm]Datos'!#REF!,AE64='\Users\Carlos\Documents\GTH\[GTH - FICHA RIESGOS 2020.xlsm]Datos'!#REF!)</xm:f>
            <x14:dxf>
              <fill>
                <patternFill>
                  <bgColor rgb="FFFFC000"/>
                </patternFill>
              </fill>
            </x14:dxf>
          </x14:cfRule>
          <x14:cfRule type="expression" priority="62" id="{46B93DE6-5A73-4DB0-83C1-C57CBD04BD9C}">
            <xm:f>OR(AE64='\Users\Carlos\Documents\GTH\[GTH - FICHA RIESGOS 2020.xlsm]Datos'!#REF!,AE64='\Users\Carlos\Documents\GTH\[GTH - FICHA RIESGOS 2020.xlsm]Datos'!#REF!)</xm:f>
            <x14:dxf>
              <fill>
                <patternFill>
                  <bgColor rgb="FFFF0000"/>
                </patternFill>
              </fill>
            </x14:dxf>
          </x14:cfRule>
          <xm:sqref>AE64</xm:sqref>
        </x14:conditionalFormatting>
        <x14:conditionalFormatting xmlns:xm="http://schemas.microsoft.com/office/excel/2006/main">
          <x14:cfRule type="expression" priority="55" id="{15FD99E2-2FC8-4508-868D-81B8CD26B899}">
            <xm:f>OR(AE55='\Users\Carlos\Documents\GTH\[GTH - FICHA RIESGOS 2020.xlsm]Datos'!#REF!,AE55='\Users\Carlos\Documents\GTH\[GTH - FICHA RIESGOS 2020.xlsm]Datos'!#REF!)</xm:f>
            <x14:dxf>
              <fill>
                <patternFill>
                  <bgColor rgb="FF92D050"/>
                </patternFill>
              </fill>
            </x14:dxf>
          </x14:cfRule>
          <x14:cfRule type="expression" priority="56" id="{ECB1BEFE-F142-4374-AA38-3739E36080A3}">
            <xm:f>OR(AE55='\Users\Carlos\Documents\GTH\[GTH - FICHA RIESGOS 2020.xlsm]Datos'!#REF!,AE55='\Users\Carlos\Documents\GTH\[GTH - FICHA RIESGOS 2020.xlsm]Datos'!#REF!)</xm:f>
            <x14:dxf>
              <fill>
                <patternFill>
                  <bgColor rgb="FFFFFF00"/>
                </patternFill>
              </fill>
            </x14:dxf>
          </x14:cfRule>
          <x14:cfRule type="expression" priority="57" id="{BCF90BAD-1A09-4070-8B87-F0CF9EA8CA5E}">
            <xm:f>OR(AE55='\Users\Carlos\Documents\GTH\[GTH - FICHA RIESGOS 2020.xlsm]Datos'!#REF!,AE55='\Users\Carlos\Documents\GTH\[GTH - FICHA RIESGOS 2020.xlsm]Datos'!#REF!)</xm:f>
            <x14:dxf>
              <fill>
                <patternFill>
                  <bgColor rgb="FFFFC000"/>
                </patternFill>
              </fill>
            </x14:dxf>
          </x14:cfRule>
          <x14:cfRule type="expression" priority="58" id="{D7718E57-0FE1-46EF-836F-3B9D90AF8A6A}">
            <xm:f>OR(AE55='\Users\Carlos\Documents\GTH\[GTH - FICHA RIESGOS 2020.xlsm]Datos'!#REF!,AE55='\Users\Carlos\Documents\GTH\[GTH - FICHA RIESGOS 2020.xlsm]Datos'!#REF!)</xm:f>
            <x14:dxf>
              <fill>
                <patternFill>
                  <bgColor rgb="FFFF0000"/>
                </patternFill>
              </fill>
            </x14:dxf>
          </x14:cfRule>
          <xm:sqref>AE55 AE58</xm:sqref>
        </x14:conditionalFormatting>
        <x14:conditionalFormatting xmlns:xm="http://schemas.microsoft.com/office/excel/2006/main">
          <x14:cfRule type="expression" priority="51" id="{8C7ABE44-C65B-4375-9F5E-190A95F40C49}">
            <xm:f>OR(AE53='\Users\Carlos\Documents\MYM\[V.3 MYM DEF. RIESGOS 18-08-2020.xlsx]Datos'!#REF!,AE53='\Users\Carlos\Documents\MYM\[V.3 MYM DEF. RIESGOS 18-08-2020.xlsx]Datos'!#REF!)</xm:f>
            <x14:dxf>
              <fill>
                <patternFill>
                  <bgColor rgb="FF92D050"/>
                </patternFill>
              </fill>
            </x14:dxf>
          </x14:cfRule>
          <x14:cfRule type="expression" priority="52" id="{F5DBA0F6-E4E3-44A3-8A08-CBE4B2A50164}">
            <xm:f>OR(AE53='\Users\Carlos\Documents\MYM\[V.3 MYM DEF. RIESGOS 18-08-2020.xlsx]Datos'!#REF!,AE53='\Users\Carlos\Documents\MYM\[V.3 MYM DEF. RIESGOS 18-08-2020.xlsx]Datos'!#REF!)</xm:f>
            <x14:dxf>
              <fill>
                <patternFill>
                  <bgColor rgb="FFFFFF00"/>
                </patternFill>
              </fill>
            </x14:dxf>
          </x14:cfRule>
          <x14:cfRule type="expression" priority="53" id="{7BF25E4A-274C-4ED9-B23D-9DAE12C4C0D2}">
            <xm:f>OR(AE53='\Users\Carlos\Documents\MYM\[V.3 MYM DEF. RIESGOS 18-08-2020.xlsx]Datos'!#REF!,AE53='\Users\Carlos\Documents\MYM\[V.3 MYM DEF. RIESGOS 18-08-2020.xlsx]Datos'!#REF!)</xm:f>
            <x14:dxf>
              <fill>
                <patternFill>
                  <bgColor rgb="FFFFC000"/>
                </patternFill>
              </fill>
            </x14:dxf>
          </x14:cfRule>
          <x14:cfRule type="expression" priority="54" id="{DD9D711E-C26F-4B9C-8EC4-1EB034DA0611}">
            <xm:f>OR(AE53='\Users\Carlos\Documents\MYM\[V.3 MYM DEF. RIESGOS 18-08-2020.xlsx]Datos'!#REF!,AE53='\Users\Carlos\Documents\MYM\[V.3 MYM DEF. RIESGOS 18-08-2020.xlsx]Datos'!#REF!)</xm:f>
            <x14:dxf>
              <fill>
                <patternFill>
                  <bgColor rgb="FFFF0000"/>
                </patternFill>
              </fill>
            </x14:dxf>
          </x14:cfRule>
          <xm:sqref>AE53</xm:sqref>
        </x14:conditionalFormatting>
        <x14:conditionalFormatting xmlns:xm="http://schemas.microsoft.com/office/excel/2006/main">
          <x14:cfRule type="expression" priority="47" id="{FF34AC32-FEC9-4451-82D8-1176230C4A29}">
            <xm:f>OR(AE44='\Users\Carlos\Documents\GPE\[GPE - FICHA DE RIESGOS 2020.xlsm]Datos'!#REF!,AE44='\Users\Carlos\Documents\GPE\[GPE - FICHA DE RIESGOS 2020.xlsm]Datos'!#REF!)</xm:f>
            <x14:dxf>
              <fill>
                <patternFill>
                  <bgColor rgb="FF92D050"/>
                </patternFill>
              </fill>
            </x14:dxf>
          </x14:cfRule>
          <x14:cfRule type="expression" priority="48" id="{76670DA7-05E3-4D5D-98DE-93821FD63E69}">
            <xm:f>OR(AE44='\Users\Carlos\Documents\GPE\[GPE - FICHA DE RIESGOS 2020.xlsm]Datos'!#REF!,AE44='\Users\Carlos\Documents\GPE\[GPE - FICHA DE RIESGOS 2020.xlsm]Datos'!#REF!)</xm:f>
            <x14:dxf>
              <fill>
                <patternFill>
                  <bgColor rgb="FFFFFF00"/>
                </patternFill>
              </fill>
            </x14:dxf>
          </x14:cfRule>
          <x14:cfRule type="expression" priority="49" id="{67A17A22-1896-4BB3-97E2-1C57416B5FCB}">
            <xm:f>OR(AE44='\Users\Carlos\Documents\GPE\[GPE - FICHA DE RIESGOS 2020.xlsm]Datos'!#REF!,AE44='\Users\Carlos\Documents\GPE\[GPE - FICHA DE RIESGOS 2020.xlsm]Datos'!#REF!)</xm:f>
            <x14:dxf>
              <fill>
                <patternFill>
                  <bgColor rgb="FFFFC000"/>
                </patternFill>
              </fill>
            </x14:dxf>
          </x14:cfRule>
          <x14:cfRule type="expression" priority="50" id="{8AAB28F1-9804-41A3-9BAD-AEB635404054}">
            <xm:f>OR(AE44='\Users\Carlos\Documents\GPE\[GPE - FICHA DE RIESGOS 2020.xlsm]Datos'!#REF!,AE44='\Users\Carlos\Documents\GPE\[GPE - FICHA DE RIESGOS 2020.xlsm]Datos'!#REF!)</xm:f>
            <x14:dxf>
              <fill>
                <patternFill>
                  <bgColor rgb="FFFF0000"/>
                </patternFill>
              </fill>
            </x14:dxf>
          </x14:cfRule>
          <xm:sqref>AE44</xm:sqref>
        </x14:conditionalFormatting>
        <x14:conditionalFormatting xmlns:xm="http://schemas.microsoft.com/office/excel/2006/main">
          <x14:cfRule type="expression" priority="43" id="{0EF7817A-BC88-4225-BCC5-358E74C0F21E}">
            <xm:f>OR(AE40='\Users\Carlos\Documents\MYM\[V.3 MYM DEF. RIESGOS 18-08-2020.xlsx]Datos'!#REF!,AE40='\Users\Carlos\Documents\MYM\[V.3 MYM DEF. RIESGOS 18-08-2020.xlsx]Datos'!#REF!)</xm:f>
            <x14:dxf>
              <fill>
                <patternFill>
                  <bgColor rgb="FF92D050"/>
                </patternFill>
              </fill>
            </x14:dxf>
          </x14:cfRule>
          <x14:cfRule type="expression" priority="44" id="{B21C52CE-A49E-46AC-9D68-01FF9F66989F}">
            <xm:f>OR(AE40='\Users\Carlos\Documents\MYM\[V.3 MYM DEF. RIESGOS 18-08-2020.xlsx]Datos'!#REF!,AE40='\Users\Carlos\Documents\MYM\[V.3 MYM DEF. RIESGOS 18-08-2020.xlsx]Datos'!#REF!)</xm:f>
            <x14:dxf>
              <fill>
                <patternFill>
                  <bgColor rgb="FFFFFF00"/>
                </patternFill>
              </fill>
            </x14:dxf>
          </x14:cfRule>
          <x14:cfRule type="expression" priority="45" id="{71173D09-BD5D-4FAD-98B4-CF691DC72F34}">
            <xm:f>OR(AE40='\Users\Carlos\Documents\MYM\[V.3 MYM DEF. RIESGOS 18-08-2020.xlsx]Datos'!#REF!,AE40='\Users\Carlos\Documents\MYM\[V.3 MYM DEF. RIESGOS 18-08-2020.xlsx]Datos'!#REF!)</xm:f>
            <x14:dxf>
              <fill>
                <patternFill>
                  <bgColor rgb="FFFFC000"/>
                </patternFill>
              </fill>
            </x14:dxf>
          </x14:cfRule>
          <x14:cfRule type="expression" priority="46" id="{336C267F-E719-4206-8F84-F931F5DC3754}">
            <xm:f>OR(AE40='\Users\Carlos\Documents\MYM\[V.3 MYM DEF. RIESGOS 18-08-2020.xlsx]Datos'!#REF!,AE40='\Users\Carlos\Documents\MYM\[V.3 MYM DEF. RIESGOS 18-08-2020.xlsx]Datos'!#REF!)</xm:f>
            <x14:dxf>
              <fill>
                <patternFill>
                  <bgColor rgb="FFFF0000"/>
                </patternFill>
              </fill>
            </x14:dxf>
          </x14:cfRule>
          <xm:sqref>AE40</xm:sqref>
        </x14:conditionalFormatting>
        <x14:conditionalFormatting xmlns:xm="http://schemas.microsoft.com/office/excel/2006/main">
          <x14:cfRule type="expression" priority="39" id="{EBDCD5DA-C803-47A7-91E5-F8EF8303E44F}">
            <xm:f>OR(AE36='\Users\Carlos\Documents\MYM\[V.3 MYM DEF. RIESGOS 18-08-2020.xlsx]Datos'!#REF!,AE36='\Users\Carlos\Documents\MYM\[V.3 MYM DEF. RIESGOS 18-08-2020.xlsx]Datos'!#REF!)</xm:f>
            <x14:dxf>
              <fill>
                <patternFill>
                  <bgColor rgb="FF92D050"/>
                </patternFill>
              </fill>
            </x14:dxf>
          </x14:cfRule>
          <x14:cfRule type="expression" priority="40" id="{C4F011BF-1EFF-48E6-B663-15A8899903A1}">
            <xm:f>OR(AE36='\Users\Carlos\Documents\MYM\[V.3 MYM DEF. RIESGOS 18-08-2020.xlsx]Datos'!#REF!,AE36='\Users\Carlos\Documents\MYM\[V.3 MYM DEF. RIESGOS 18-08-2020.xlsx]Datos'!#REF!)</xm:f>
            <x14:dxf>
              <fill>
                <patternFill>
                  <bgColor rgb="FFFFFF00"/>
                </patternFill>
              </fill>
            </x14:dxf>
          </x14:cfRule>
          <x14:cfRule type="expression" priority="41" id="{D08921F6-71B6-4F83-989F-4FA1B060E220}">
            <xm:f>OR(AE36='\Users\Carlos\Documents\MYM\[V.3 MYM DEF. RIESGOS 18-08-2020.xlsx]Datos'!#REF!,AE36='\Users\Carlos\Documents\MYM\[V.3 MYM DEF. RIESGOS 18-08-2020.xlsx]Datos'!#REF!)</xm:f>
            <x14:dxf>
              <fill>
                <patternFill>
                  <bgColor rgb="FFFFC000"/>
                </patternFill>
              </fill>
            </x14:dxf>
          </x14:cfRule>
          <x14:cfRule type="expression" priority="42" id="{D4A5A30F-5DFF-4B56-8D64-13CEA6AA45F9}">
            <xm:f>OR(AE36='\Users\Carlos\Documents\MYM\[V.3 MYM DEF. RIESGOS 18-08-2020.xlsx]Datos'!#REF!,AE36='\Users\Carlos\Documents\MYM\[V.3 MYM DEF. RIESGOS 18-08-2020.xlsx]Datos'!#REF!)</xm:f>
            <x14:dxf>
              <fill>
                <patternFill>
                  <bgColor rgb="FFFF0000"/>
                </patternFill>
              </fill>
            </x14:dxf>
          </x14:cfRule>
          <xm:sqref>AE36</xm:sqref>
        </x14:conditionalFormatting>
        <x14:conditionalFormatting xmlns:xm="http://schemas.microsoft.com/office/excel/2006/main">
          <x14:cfRule type="expression" priority="35" id="{699E3D8A-1EF5-43B3-A166-DF5A10AA2233}">
            <xm:f>OR(AE33='\Users\Carlos\Documents\MYM\[V.3 MYM DEF. RIESGOS 18-08-2020.xlsx]Datos'!#REF!,AE33='\Users\Carlos\Documents\MYM\[V.3 MYM DEF. RIESGOS 18-08-2020.xlsx]Datos'!#REF!)</xm:f>
            <x14:dxf>
              <fill>
                <patternFill>
                  <bgColor rgb="FF92D050"/>
                </patternFill>
              </fill>
            </x14:dxf>
          </x14:cfRule>
          <x14:cfRule type="expression" priority="36" id="{DBF7D9B2-5933-435C-981C-0D82E07EA570}">
            <xm:f>OR(AE33='\Users\Carlos\Documents\MYM\[V.3 MYM DEF. RIESGOS 18-08-2020.xlsx]Datos'!#REF!,AE33='\Users\Carlos\Documents\MYM\[V.3 MYM DEF. RIESGOS 18-08-2020.xlsx]Datos'!#REF!)</xm:f>
            <x14:dxf>
              <fill>
                <patternFill>
                  <bgColor rgb="FFFFFF00"/>
                </patternFill>
              </fill>
            </x14:dxf>
          </x14:cfRule>
          <x14:cfRule type="expression" priority="37" id="{AF6C37E8-BB27-46D9-9346-EF44EFB7E287}">
            <xm:f>OR(AE33='\Users\Carlos\Documents\MYM\[V.3 MYM DEF. RIESGOS 18-08-2020.xlsx]Datos'!#REF!,AE33='\Users\Carlos\Documents\MYM\[V.3 MYM DEF. RIESGOS 18-08-2020.xlsx]Datos'!#REF!)</xm:f>
            <x14:dxf>
              <fill>
                <patternFill>
                  <bgColor rgb="FFFFC000"/>
                </patternFill>
              </fill>
            </x14:dxf>
          </x14:cfRule>
          <x14:cfRule type="expression" priority="38" id="{C051486B-DE48-45CD-A4B1-727120A2F0E0}">
            <xm:f>OR(AE33='\Users\Carlos\Documents\MYM\[V.3 MYM DEF. RIESGOS 18-08-2020.xlsx]Datos'!#REF!,AE33='\Users\Carlos\Documents\MYM\[V.3 MYM DEF. RIESGOS 18-08-2020.xlsx]Datos'!#REF!)</xm:f>
            <x14:dxf>
              <fill>
                <patternFill>
                  <bgColor rgb="FFFF0000"/>
                </patternFill>
              </fill>
            </x14:dxf>
          </x14:cfRule>
          <xm:sqref>AE33</xm:sqref>
        </x14:conditionalFormatting>
        <x14:conditionalFormatting xmlns:xm="http://schemas.microsoft.com/office/excel/2006/main">
          <x14:cfRule type="expression" priority="31" id="{BE8109D1-263C-40F1-A7AF-08A67745879E}">
            <xm:f>OR(AE23='\Users\Carlos\Documents\GPE\[GPE - FICHA DE RIESGOS 2020.xlsm]Datos'!#REF!,AE23='\Users\Carlos\Documents\GPE\[GPE - FICHA DE RIESGOS 2020.xlsm]Datos'!#REF!)</xm:f>
            <x14:dxf>
              <fill>
                <patternFill>
                  <bgColor rgb="FF92D050"/>
                </patternFill>
              </fill>
            </x14:dxf>
          </x14:cfRule>
          <x14:cfRule type="expression" priority="32" id="{A4542177-D774-4D31-8C59-C8F43E5040A0}">
            <xm:f>OR(AE23='\Users\Carlos\Documents\GPE\[GPE - FICHA DE RIESGOS 2020.xlsm]Datos'!#REF!,AE23='\Users\Carlos\Documents\GPE\[GPE - FICHA DE RIESGOS 2020.xlsm]Datos'!#REF!)</xm:f>
            <x14:dxf>
              <fill>
                <patternFill>
                  <bgColor rgb="FFFFFF00"/>
                </patternFill>
              </fill>
            </x14:dxf>
          </x14:cfRule>
          <x14:cfRule type="expression" priority="33" id="{100692EA-4E93-4CED-8229-706127597EF4}">
            <xm:f>OR(AE23='\Users\Carlos\Documents\GPE\[GPE - FICHA DE RIESGOS 2020.xlsm]Datos'!#REF!,AE23='\Users\Carlos\Documents\GPE\[GPE - FICHA DE RIESGOS 2020.xlsm]Datos'!#REF!)</xm:f>
            <x14:dxf>
              <fill>
                <patternFill>
                  <bgColor rgb="FFFFC000"/>
                </patternFill>
              </fill>
            </x14:dxf>
          </x14:cfRule>
          <x14:cfRule type="expression" priority="34" id="{1F9B42E3-3038-4271-9DB9-A909F4718105}">
            <xm:f>OR(AE23='\Users\Carlos\Documents\GPE\[GPE - FICHA DE RIESGOS 2020.xlsm]Datos'!#REF!,AE23='\Users\Carlos\Documents\GPE\[GPE - FICHA DE RIESGOS 2020.xlsm]Datos'!#REF!)</xm:f>
            <x14:dxf>
              <fill>
                <patternFill>
                  <bgColor rgb="FFFF0000"/>
                </patternFill>
              </fill>
            </x14:dxf>
          </x14:cfRule>
          <xm:sqref>AE23 AE26 AE29</xm:sqref>
        </x14:conditionalFormatting>
        <x14:conditionalFormatting xmlns:xm="http://schemas.microsoft.com/office/excel/2006/main">
          <x14:cfRule type="expression" priority="27" id="{D43BE787-8A90-4310-822A-67B63152F6AE}">
            <xm:f>OR(AE20='\Users\Carlos\Documents\MYM\DE\[Ficha_Integral_del_Riesgo_u_Oportunidad D.E.       19-08-2020.xlsm]Datos'!#REF!,AE20='\Users\Carlos\Documents\MYM\DE\[Ficha_Integral_del_Riesgo_u_Oportunidad D.E.       19-08-2020.xlsm]Datos'!#REF!)</xm:f>
            <x14:dxf>
              <fill>
                <patternFill>
                  <bgColor rgb="FF92D050"/>
                </patternFill>
              </fill>
            </x14:dxf>
          </x14:cfRule>
          <x14:cfRule type="expression" priority="28" id="{A988770B-1961-4ABA-BD59-037D8275C9FC}">
            <xm:f>OR(AE20='\Users\Carlos\Documents\MYM\DE\[Ficha_Integral_del_Riesgo_u_Oportunidad D.E.       19-08-2020.xlsm]Datos'!#REF!,AE20='\Users\Carlos\Documents\MYM\DE\[Ficha_Integral_del_Riesgo_u_Oportunidad D.E.       19-08-2020.xlsm]Datos'!#REF!)</xm:f>
            <x14:dxf>
              <fill>
                <patternFill>
                  <bgColor rgb="FFFFFF00"/>
                </patternFill>
              </fill>
            </x14:dxf>
          </x14:cfRule>
          <x14:cfRule type="expression" priority="29" id="{33CC616C-2B94-4195-818A-D7C358D86BB4}">
            <xm:f>OR(AE20='\Users\Carlos\Documents\MYM\DE\[Ficha_Integral_del_Riesgo_u_Oportunidad D.E.       19-08-2020.xlsm]Datos'!#REF!,AE20='\Users\Carlos\Documents\MYM\DE\[Ficha_Integral_del_Riesgo_u_Oportunidad D.E.       19-08-2020.xlsm]Datos'!#REF!)</xm:f>
            <x14:dxf>
              <fill>
                <patternFill>
                  <bgColor rgb="FFFFC000"/>
                </patternFill>
              </fill>
            </x14:dxf>
          </x14:cfRule>
          <x14:cfRule type="expression" priority="30" id="{51B4EE76-83D9-437B-ADAB-BAD7B224AB4E}">
            <xm:f>OR(AE20='\Users\Carlos\Documents\MYM\DE\[Ficha_Integral_del_Riesgo_u_Oportunidad D.E.       19-08-2020.xlsm]Datos'!#REF!,AE20='\Users\Carlos\Documents\MYM\DE\[Ficha_Integral_del_Riesgo_u_Oportunidad D.E.       19-08-2020.xlsm]Datos'!#REF!)</xm:f>
            <x14:dxf>
              <fill>
                <patternFill>
                  <bgColor rgb="FFFF0000"/>
                </patternFill>
              </fill>
            </x14:dxf>
          </x14:cfRule>
          <xm:sqref>AE20</xm:sqref>
        </x14:conditionalFormatting>
        <x14:conditionalFormatting xmlns:xm="http://schemas.microsoft.com/office/excel/2006/main">
          <x14:cfRule type="expression" priority="23" id="{1DF4BDA8-FAC5-484B-B1A8-1DC6D60063CC}">
            <xm:f>OR(AE17='\Users\Carlos\Documents\MYM\DE\[Ficha_Integral_del_Riesgo_u_Oportunidad D.E.       19-08-2020.xlsm]Datos'!#REF!,AE17='\Users\Carlos\Documents\MYM\DE\[Ficha_Integral_del_Riesgo_u_Oportunidad D.E.       19-08-2020.xlsm]Datos'!#REF!)</xm:f>
            <x14:dxf>
              <fill>
                <patternFill>
                  <bgColor rgb="FF92D050"/>
                </patternFill>
              </fill>
            </x14:dxf>
          </x14:cfRule>
          <x14:cfRule type="expression" priority="24" id="{06BA5839-A0D8-4681-94E9-3B645E266CE5}">
            <xm:f>OR(AE17='\Users\Carlos\Documents\MYM\DE\[Ficha_Integral_del_Riesgo_u_Oportunidad D.E.       19-08-2020.xlsm]Datos'!#REF!,AE17='\Users\Carlos\Documents\MYM\DE\[Ficha_Integral_del_Riesgo_u_Oportunidad D.E.       19-08-2020.xlsm]Datos'!#REF!)</xm:f>
            <x14:dxf>
              <fill>
                <patternFill>
                  <bgColor rgb="FFFFFF00"/>
                </patternFill>
              </fill>
            </x14:dxf>
          </x14:cfRule>
          <x14:cfRule type="expression" priority="25" id="{447838B8-9036-4581-987B-5AFAF41786DD}">
            <xm:f>OR(AE17='\Users\Carlos\Documents\MYM\DE\[Ficha_Integral_del_Riesgo_u_Oportunidad D.E.       19-08-2020.xlsm]Datos'!#REF!,AE17='\Users\Carlos\Documents\MYM\DE\[Ficha_Integral_del_Riesgo_u_Oportunidad D.E.       19-08-2020.xlsm]Datos'!#REF!)</xm:f>
            <x14:dxf>
              <fill>
                <patternFill>
                  <bgColor rgb="FFFFC000"/>
                </patternFill>
              </fill>
            </x14:dxf>
          </x14:cfRule>
          <x14:cfRule type="expression" priority="26" id="{821699A8-6500-4822-8CCA-0D8F83BD7071}">
            <xm:f>OR(AE17='\Users\Carlos\Documents\MYM\DE\[Ficha_Integral_del_Riesgo_u_Oportunidad D.E.       19-08-2020.xlsm]Datos'!#REF!,AE17='\Users\Carlos\Documents\MYM\DE\[Ficha_Integral_del_Riesgo_u_Oportunidad D.E.       19-08-2020.xlsm]Datos'!#REF!)</xm:f>
            <x14:dxf>
              <fill>
                <patternFill>
                  <bgColor rgb="FFFF0000"/>
                </patternFill>
              </fill>
            </x14:dxf>
          </x14:cfRule>
          <xm:sqref>AE17</xm:sqref>
        </x14:conditionalFormatting>
        <x14:conditionalFormatting xmlns:xm="http://schemas.microsoft.com/office/excel/2006/main">
          <x14:cfRule type="expression" priority="19" id="{66EE9A22-08BA-47CB-AFFD-0DD9B1B1540D}">
            <xm:f>OR(AE16='\Users\Carlos\Documents\MYM\DE\[Ficha_Integral_del_Riesgo_u_Oportunidad D.E.       19-08-2020.xlsm]Datos'!#REF!,AE16='\Users\Carlos\Documents\MYM\DE\[Ficha_Integral_del_Riesgo_u_Oportunidad D.E.       19-08-2020.xlsm]Datos'!#REF!)</xm:f>
            <x14:dxf>
              <fill>
                <patternFill>
                  <bgColor rgb="FF92D050"/>
                </patternFill>
              </fill>
            </x14:dxf>
          </x14:cfRule>
          <x14:cfRule type="expression" priority="20" id="{24786B3A-000E-40FB-9475-C1329D13E62A}">
            <xm:f>OR(AE16='\Users\Carlos\Documents\MYM\DE\[Ficha_Integral_del_Riesgo_u_Oportunidad D.E.       19-08-2020.xlsm]Datos'!#REF!,AE16='\Users\Carlos\Documents\MYM\DE\[Ficha_Integral_del_Riesgo_u_Oportunidad D.E.       19-08-2020.xlsm]Datos'!#REF!)</xm:f>
            <x14:dxf>
              <fill>
                <patternFill>
                  <bgColor rgb="FFFFFF00"/>
                </patternFill>
              </fill>
            </x14:dxf>
          </x14:cfRule>
          <x14:cfRule type="expression" priority="21" id="{87605BFF-398C-44F9-B800-1C5FA04AC6FB}">
            <xm:f>OR(AE16='\Users\Carlos\Documents\MYM\DE\[Ficha_Integral_del_Riesgo_u_Oportunidad D.E.       19-08-2020.xlsm]Datos'!#REF!,AE16='\Users\Carlos\Documents\MYM\DE\[Ficha_Integral_del_Riesgo_u_Oportunidad D.E.       19-08-2020.xlsm]Datos'!#REF!)</xm:f>
            <x14:dxf>
              <fill>
                <patternFill>
                  <bgColor rgb="FFFFC000"/>
                </patternFill>
              </fill>
            </x14:dxf>
          </x14:cfRule>
          <x14:cfRule type="expression" priority="22" id="{FC359D21-6C03-465C-A9D9-24472C62CAF1}">
            <xm:f>OR(AE16='\Users\Carlos\Documents\MYM\DE\[Ficha_Integral_del_Riesgo_u_Oportunidad D.E.       19-08-2020.xlsm]Datos'!#REF!,AE16='\Users\Carlos\Documents\MYM\DE\[Ficha_Integral_del_Riesgo_u_Oportunidad D.E.       19-08-2020.xlsm]Datos'!#REF!)</xm:f>
            <x14:dxf>
              <fill>
                <patternFill>
                  <bgColor rgb="FFFF0000"/>
                </patternFill>
              </fill>
            </x14:dxf>
          </x14:cfRule>
          <xm:sqref>AE16</xm:sqref>
        </x14:conditionalFormatting>
        <x14:conditionalFormatting xmlns:xm="http://schemas.microsoft.com/office/excel/2006/main">
          <x14:cfRule type="expression" priority="15" id="{228C7ADD-49B1-4074-89DE-250E464001B3}">
            <xm:f>OR(AE15='\Users\Carlos\Documents\MYM\DE\[Ficha_Integral_del_Riesgo_u_Oportunidad D.E.       19-08-2020.xlsm]Datos'!#REF!,AE15='\Users\Carlos\Documents\MYM\DE\[Ficha_Integral_del_Riesgo_u_Oportunidad D.E.       19-08-2020.xlsm]Datos'!#REF!)</xm:f>
            <x14:dxf>
              <fill>
                <patternFill>
                  <bgColor rgb="FF92D050"/>
                </patternFill>
              </fill>
            </x14:dxf>
          </x14:cfRule>
          <x14:cfRule type="expression" priority="16" id="{1DD3EA3D-0EE6-4B0D-A9D9-E791C55F3E0C}">
            <xm:f>OR(AE15='\Users\Carlos\Documents\MYM\DE\[Ficha_Integral_del_Riesgo_u_Oportunidad D.E.       19-08-2020.xlsm]Datos'!#REF!,AE15='\Users\Carlos\Documents\MYM\DE\[Ficha_Integral_del_Riesgo_u_Oportunidad D.E.       19-08-2020.xlsm]Datos'!#REF!)</xm:f>
            <x14:dxf>
              <fill>
                <patternFill>
                  <bgColor rgb="FFFFFF00"/>
                </patternFill>
              </fill>
            </x14:dxf>
          </x14:cfRule>
          <x14:cfRule type="expression" priority="17" id="{411C601B-C1D7-4DEE-92DD-B618ADBE61B6}">
            <xm:f>OR(AE15='\Users\Carlos\Documents\MYM\DE\[Ficha_Integral_del_Riesgo_u_Oportunidad D.E.       19-08-2020.xlsm]Datos'!#REF!,AE15='\Users\Carlos\Documents\MYM\DE\[Ficha_Integral_del_Riesgo_u_Oportunidad D.E.       19-08-2020.xlsm]Datos'!#REF!)</xm:f>
            <x14:dxf>
              <fill>
                <patternFill>
                  <bgColor rgb="FFFFC000"/>
                </patternFill>
              </fill>
            </x14:dxf>
          </x14:cfRule>
          <x14:cfRule type="expression" priority="18" id="{2A057F08-2ACF-4677-91B0-8B4AB6995FF7}">
            <xm:f>OR(AE15='\Users\Carlos\Documents\MYM\DE\[Ficha_Integral_del_Riesgo_u_Oportunidad D.E.       19-08-2020.xlsm]Datos'!#REF!,AE15='\Users\Carlos\Documents\MYM\DE\[Ficha_Integral_del_Riesgo_u_Oportunidad D.E.       19-08-2020.xlsm]Datos'!#REF!)</xm:f>
            <x14:dxf>
              <fill>
                <patternFill>
                  <bgColor rgb="FFFF0000"/>
                </patternFill>
              </fill>
            </x14:dxf>
          </x14:cfRule>
          <xm:sqref>AE15</xm:sqref>
        </x14:conditionalFormatting>
        <x14:conditionalFormatting xmlns:xm="http://schemas.microsoft.com/office/excel/2006/main">
          <x14:cfRule type="expression" priority="11" id="{72787CE1-0FFF-4B31-807E-F75077D8798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92D050"/>
                </patternFill>
              </fill>
            </x14:dxf>
          </x14:cfRule>
          <x14:cfRule type="expression" priority="12" id="{C7806540-96E4-410A-BEE1-28872CCE72B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FF00"/>
                </patternFill>
              </fill>
            </x14:dxf>
          </x14:cfRule>
          <x14:cfRule type="expression" priority="13" id="{ABA1E439-47D3-4069-BD19-9B32F6A8083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C000"/>
                </patternFill>
              </fill>
            </x14:dxf>
          </x14:cfRule>
          <x14:cfRule type="expression" priority="14" id="{A2A7B3CD-5C37-42E1-896D-52DE3351262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0000"/>
                </patternFill>
              </fill>
            </x14:dxf>
          </x14:cfRule>
          <xm:sqref>M82</xm:sqref>
        </x14:conditionalFormatting>
        <x14:conditionalFormatting xmlns:xm="http://schemas.microsoft.com/office/excel/2006/main">
          <x14:cfRule type="cellIs" priority="8" operator="equal" id="{FF94FC39-D1C2-4EC6-805C-AA1D7FBB0839}">
            <xm:f>'\Users\johat\Desktop\OFICINA - 2020\REVISIONES TECNICAS\REVISAR NUEVO\AJ\RIESGO NUEVO NOV-17-2020\ENVIO A COMITE\[MATRIZ FICHA INTEGRAL DEL RIESGO.xlsm]Datos'!#REF!</xm:f>
            <x14:dxf>
              <fill>
                <patternFill>
                  <bgColor rgb="FF92D050"/>
                </patternFill>
              </fill>
            </x14:dxf>
          </x14:cfRule>
          <x14:cfRule type="cellIs" priority="9" operator="equal" id="{89A8AA62-09E5-4D59-85AB-467D3B0E2942}">
            <xm:f>'\Users\johat\Desktop\OFICINA - 2020\REVISIONES TECNICAS\REVISAR NUEVO\AJ\RIESGO NUEVO NOV-17-2020\ENVIO A COMITE\[MATRIZ FICHA INTEGRAL DEL RIESGO.xlsm]Datos'!#REF!</xm:f>
            <x14:dxf>
              <fill>
                <patternFill>
                  <bgColor rgb="FFFFFF00"/>
                </patternFill>
              </fill>
            </x14:dxf>
          </x14:cfRule>
          <x14:cfRule type="cellIs" priority="10" operator="equal" id="{780EBF36-90C2-43B0-A6DD-45B0B65A0A2A}">
            <xm:f>'\Users\johat\Desktop\OFICINA - 2020\REVISIONES TECNICAS\REVISAR NUEVO\AJ\RIESGO NUEVO NOV-17-2020\ENVIO A COMITE\[MATRIZ FICHA INTEGRAL DEL RIESGO.xlsm]Datos'!#REF!</xm:f>
            <x14:dxf>
              <fill>
                <patternFill>
                  <bgColor rgb="FFFF0000"/>
                </patternFill>
              </fill>
            </x14:dxf>
          </x14:cfRule>
          <xm:sqref>S82</xm:sqref>
        </x14:conditionalFormatting>
        <x14:conditionalFormatting xmlns:xm="http://schemas.microsoft.com/office/excel/2006/main">
          <x14:cfRule type="cellIs" priority="5" operator="equal" id="{77256687-CABE-4637-A971-E288DA5E3A3C}">
            <xm:f>'\Users\johat\Desktop\OFICINA - 2020\REVISIONES TECNICAS\REVISAR NUEVO\AJ\RIESGO NUEVO NOV-17-2020\ENVIO A COMITE\[MATRIZ FICHA INTEGRAL DEL RIESGO.xlsm]Datos'!#REF!</xm:f>
            <x14:dxf>
              <fill>
                <patternFill>
                  <bgColor rgb="FF92D050"/>
                </patternFill>
              </fill>
            </x14:dxf>
          </x14:cfRule>
          <x14:cfRule type="cellIs" priority="6" operator="equal" id="{0FC0F50C-4C4F-4C9A-BC5B-38C9E2E345F3}">
            <xm:f>'\Users\johat\Desktop\OFICINA - 2020\REVISIONES TECNICAS\REVISAR NUEVO\AJ\RIESGO NUEVO NOV-17-2020\ENVIO A COMITE\[MATRIZ FICHA INTEGRAL DEL RIESGO.xlsm]Datos'!#REF!</xm:f>
            <x14:dxf>
              <fill>
                <patternFill>
                  <bgColor rgb="FFFFFF00"/>
                </patternFill>
              </fill>
            </x14:dxf>
          </x14:cfRule>
          <x14:cfRule type="cellIs" priority="7" operator="equal" id="{5D942165-E97E-41BC-9D73-CF999BA8AA10}">
            <xm:f>'\Users\johat\Desktop\OFICINA - 2020\REVISIONES TECNICAS\REVISAR NUEVO\AJ\RIESGO NUEVO NOV-17-2020\ENVIO A COMITE\[MATRIZ FICHA INTEGRAL DEL RIESGO.xlsm]Datos'!#REF!</xm:f>
            <x14:dxf>
              <fill>
                <patternFill>
                  <bgColor rgb="FFFF0000"/>
                </patternFill>
              </fill>
            </x14:dxf>
          </x14:cfRule>
          <xm:sqref>Y82</xm:sqref>
        </x14:conditionalFormatting>
        <x14:conditionalFormatting xmlns:xm="http://schemas.microsoft.com/office/excel/2006/main">
          <x14:cfRule type="expression" priority="1" id="{41CF2EDA-23A1-41B5-92F5-8D91783039F6}">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92D050"/>
                </patternFill>
              </fill>
            </x14:dxf>
          </x14:cfRule>
          <x14:cfRule type="expression" priority="2" id="{2AE7EEC5-7F32-4687-95BA-70AB96390117}">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FF00"/>
                </patternFill>
              </fill>
            </x14:dxf>
          </x14:cfRule>
          <x14:cfRule type="expression" priority="3" id="{E308C207-EEAB-421B-8E6D-2AB14F30BFB9}">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C000"/>
                </patternFill>
              </fill>
            </x14:dxf>
          </x14:cfRule>
          <x14:cfRule type="expression" priority="4" id="{F689AB0A-5056-4EF6-AD07-21A9CFF4C2C1}">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0000"/>
                </patternFill>
              </fill>
            </x14:dxf>
          </x14:cfRule>
          <xm:sqref>AC82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PMR IV TRIM 2020 FPS-FNC</vt:lpstr>
      <vt:lpstr>'PMR IV TRIM 2020 FPS-FNC'!Área_de_impresión</vt:lpstr>
      <vt:lpstr>'PMR IV TRIM 2020 FPS-FNC'!Print_Area</vt:lpstr>
      <vt:lpstr>'PMR IV TRIM 2020 FPS-FNC'!Títulos_a_imprimir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JOHA TORRES C.</cp:lastModifiedBy>
  <dcterms:created xsi:type="dcterms:W3CDTF">2020-08-25T15:20:25Z</dcterms:created>
  <dcterms:modified xsi:type="dcterms:W3CDTF">2021-03-17T14:22:57Z</dcterms:modified>
</cp:coreProperties>
</file>